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Администрация района" sheetId="1" r:id="rId1"/>
    <sheet name="МКУК &quot;ЦБС МЧР - ЦРБ&quot;" sheetId="2" r:id="rId2"/>
    <sheet name="МКОУ МСООШ" sheetId="3" r:id="rId3"/>
    <sheet name="МКОУ Луговская СООШ" sheetId="4" r:id="rId4"/>
    <sheet name="МКОУ Витимская СООШ" sheetId="5" r:id="rId5"/>
    <sheet name="МКДОУ Родничок" sheetId="6" r:id="rId6"/>
    <sheet name="МКОУ ДОД РДДТ" sheetId="7" r:id="rId7"/>
    <sheet name="МКОУ ДОД ДЮСШ" sheetId="8" r:id="rId8"/>
    <sheet name="МКУК РКДЦ Победа" sheetId="9" r:id="rId9"/>
    <sheet name="КУМИ" sheetId="10" r:id="rId10"/>
    <sheet name="Отдел образования" sheetId="11" r:id="rId11"/>
    <sheet name="МКДОУ Теремок" sheetId="12" r:id="rId12"/>
    <sheet name="МКДОУ Солнышко Луговский" sheetId="13" r:id="rId13"/>
    <sheet name="МКОУ Согдиондонская СООШ" sheetId="14" r:id="rId14"/>
    <sheet name="МКОУ Золотой ключик Согдиондон" sheetId="15" r:id="rId15"/>
    <sheet name="МКОУ Горно-Чуйская СООШ" sheetId="16" r:id="rId16"/>
    <sheet name="МКДОУ Малышок Горно-Чуйский" sheetId="17" r:id="rId17"/>
    <sheet name="МКДОУ Елочка Витимский" sheetId="18" r:id="rId18"/>
    <sheet name="МКОУ Мусковитская СООШ" sheetId="19" r:id="rId19"/>
    <sheet name="МКОУ Солнышко Мусковит" sheetId="20" r:id="rId20"/>
    <sheet name="МКУ &quot;ЦБ МКУ СОР&quot;" sheetId="21" r:id="rId21"/>
    <sheet name="МКУ &quot;ИМС МОУ&quot;" sheetId="22" r:id="rId22"/>
    <sheet name="Дума района" sheetId="23" r:id="rId23"/>
    <sheet name="ФинУправление" sheetId="24" r:id="rId24"/>
    <sheet name="МКОУ ДОД ДМШ" sheetId="25" r:id="rId25"/>
    <sheet name="МКУ &quot;ЦБ МУК&quot;" sheetId="26" r:id="rId26"/>
    <sheet name="МКУК &quot;Музей&quot;" sheetId="27" r:id="rId27"/>
    <sheet name="МКУ ХЭС" sheetId="28" r:id="rId28"/>
    <sheet name="КСП" sheetId="29" r:id="rId29"/>
  </sheets>
  <definedNames>
    <definedName name="_xlnm._FilterDatabase" localSheetId="0" hidden="1">'Администрация района'!$A$6:$AG$58</definedName>
    <definedName name="_xlnm._FilterDatabase" localSheetId="22" hidden="1">'Дума района'!$A$6:$AG$10</definedName>
    <definedName name="_xlnm._FilterDatabase" localSheetId="28" hidden="1">'КСП'!$A$6:$AG$10</definedName>
    <definedName name="_xlnm._FilterDatabase" localSheetId="9" hidden="1">'КУМИ'!$A$6:$AG$10</definedName>
    <definedName name="_xlnm._FilterDatabase" localSheetId="17" hidden="1">'МКДОУ Елочка Витимский'!$A$6:$AG$10</definedName>
    <definedName name="_xlnm._FilterDatabase" localSheetId="16" hidden="1">'МКДОУ Малышок Горно-Чуйский'!$A$6:$AG$10</definedName>
    <definedName name="_xlnm._FilterDatabase" localSheetId="5" hidden="1">'МКДОУ Родничок'!$A$6:$AG$14</definedName>
    <definedName name="_xlnm._FilterDatabase" localSheetId="12" hidden="1">'МКДОУ Солнышко Луговский'!$A$6:$AG$10</definedName>
    <definedName name="_xlnm._FilterDatabase" localSheetId="11" hidden="1">'МКДОУ Теремок'!$A$6:$AG$10</definedName>
    <definedName name="_xlnm._FilterDatabase" localSheetId="4" hidden="1">'МКОУ Витимская СООШ'!$A$6:$AG$10</definedName>
    <definedName name="_xlnm._FilterDatabase" localSheetId="15" hidden="1">'МКОУ Горно-Чуйская СООШ'!$A$6:$AG$10</definedName>
    <definedName name="_xlnm._FilterDatabase" localSheetId="24" hidden="1">'МКОУ ДОД ДМШ'!$A$6:$AG$10</definedName>
    <definedName name="_xlnm._FilterDatabase" localSheetId="7" hidden="1">'МКОУ ДОД ДЮСШ'!$A$6:$AG$10</definedName>
    <definedName name="_xlnm._FilterDatabase" localSheetId="6" hidden="1">'МКОУ ДОД РДДТ'!$A$6:$AG$10</definedName>
    <definedName name="_xlnm._FilterDatabase" localSheetId="14" hidden="1">'МКОУ Золотой ключик Согдиондон'!$A$6:$AG$10</definedName>
    <definedName name="_xlnm._FilterDatabase" localSheetId="3" hidden="1">'МКОУ Луговская СООШ'!$A$6:$AG$10</definedName>
    <definedName name="_xlnm._FilterDatabase" localSheetId="2" hidden="1">'МКОУ МСООШ'!$A$6:$AG$20</definedName>
    <definedName name="_xlnm._FilterDatabase" localSheetId="18" hidden="1">'МКОУ Мусковитская СООШ'!$A$6:$AG$10</definedName>
    <definedName name="_xlnm._FilterDatabase" localSheetId="13" hidden="1">'МКОУ Согдиондонская СООШ'!$A$6:$AG$10</definedName>
    <definedName name="_xlnm._FilterDatabase" localSheetId="19" hidden="1">'МКОУ Солнышко Мусковит'!$A$6:$AG$10</definedName>
    <definedName name="_xlnm._FilterDatabase" localSheetId="21" hidden="1">'МКУ "ИМС МОУ"'!$A$6:$AG$10</definedName>
    <definedName name="_xlnm._FilterDatabase" localSheetId="20" hidden="1">'МКУ "ЦБ МКУ СОР"'!$A$6:$AG$10</definedName>
    <definedName name="_xlnm._FilterDatabase" localSheetId="25" hidden="1">'МКУ "ЦБ МУК"'!$A$6:$AG$10</definedName>
    <definedName name="_xlnm._FilterDatabase" localSheetId="27" hidden="1">'МКУ ХЭС'!$A$6:$AG$10</definedName>
    <definedName name="_xlnm._FilterDatabase" localSheetId="26" hidden="1">'МКУК "Музей"'!$A$6:$AG$10</definedName>
    <definedName name="_xlnm._FilterDatabase" localSheetId="1" hidden="1">'МКУК "ЦБС МЧР - ЦРБ"'!$A$6:$AG$16</definedName>
    <definedName name="_xlnm._FilterDatabase" localSheetId="8" hidden="1">'МКУК РКДЦ Победа'!$A$6:$AG$10</definedName>
    <definedName name="_xlnm._FilterDatabase" localSheetId="10" hidden="1">'Отдел образования'!$A$6:$AG$10</definedName>
    <definedName name="_xlnm._FilterDatabase" localSheetId="23" hidden="1">'ФинУправление'!$A$6:$AG$10</definedName>
    <definedName name="_xlnm.Print_Area" localSheetId="0">'Администрация района'!$A$1:$AG$58</definedName>
    <definedName name="_xlnm.Print_Area" localSheetId="22">'Дума района'!$A$1:$AG$10</definedName>
    <definedName name="_xlnm.Print_Area" localSheetId="28">'КСП'!$A$1:$AG$10</definedName>
    <definedName name="_xlnm.Print_Area" localSheetId="9">'КУМИ'!$A$1:$AG$10</definedName>
    <definedName name="_xlnm.Print_Area" localSheetId="17">'МКДОУ Елочка Витимский'!$A$1:$AG$10</definedName>
    <definedName name="_xlnm.Print_Area" localSheetId="16">'МКДОУ Малышок Горно-Чуйский'!$A$1:$AG$10</definedName>
    <definedName name="_xlnm.Print_Area" localSheetId="5">'МКДОУ Родничок'!$A$1:$AG$14</definedName>
    <definedName name="_xlnm.Print_Area" localSheetId="12">'МКДОУ Солнышко Луговский'!$A$1:$AG$10</definedName>
    <definedName name="_xlnm.Print_Area" localSheetId="11">'МКДОУ Теремок'!$A$1:$AG$10</definedName>
    <definedName name="_xlnm.Print_Area" localSheetId="4">'МКОУ Витимская СООШ'!$A$1:$AG$10</definedName>
    <definedName name="_xlnm.Print_Area" localSheetId="15">'МКОУ Горно-Чуйская СООШ'!$A$1:$AG$10</definedName>
    <definedName name="_xlnm.Print_Area" localSheetId="24">'МКОУ ДОД ДМШ'!$A$1:$AG$10</definedName>
    <definedName name="_xlnm.Print_Area" localSheetId="7">'МКОУ ДОД ДЮСШ'!$A$1:$AG$10</definedName>
    <definedName name="_xlnm.Print_Area" localSheetId="6">'МКОУ ДОД РДДТ'!$A$1:$AG$10</definedName>
    <definedName name="_xlnm.Print_Area" localSheetId="14">'МКОУ Золотой ключик Согдиондон'!$A$1:$AG$10</definedName>
    <definedName name="_xlnm.Print_Area" localSheetId="3">'МКОУ Луговская СООШ'!$A$1:$AG$10</definedName>
    <definedName name="_xlnm.Print_Area" localSheetId="2">'МКОУ МСООШ'!$A$1:$AG$20</definedName>
    <definedName name="_xlnm.Print_Area" localSheetId="18">'МКОУ Мусковитская СООШ'!$A$1:$AG$10</definedName>
    <definedName name="_xlnm.Print_Area" localSheetId="13">'МКОУ Согдиондонская СООШ'!$A$1:$AG$10</definedName>
    <definedName name="_xlnm.Print_Area" localSheetId="19">'МКОУ Солнышко Мусковит'!$A$1:$AG$10</definedName>
    <definedName name="_xlnm.Print_Area" localSheetId="21">'МКУ "ИМС МОУ"'!$A$1:$AG$10</definedName>
    <definedName name="_xlnm.Print_Area" localSheetId="20">'МКУ "ЦБ МКУ СОР"'!$A$1:$AG$10</definedName>
    <definedName name="_xlnm.Print_Area" localSheetId="25">'МКУ "ЦБ МУК"'!$A$1:$AG$10</definedName>
    <definedName name="_xlnm.Print_Area" localSheetId="27">'МКУ ХЭС'!$A$1:$AG$10</definedName>
    <definedName name="_xlnm.Print_Area" localSheetId="26">'МКУК "Музей"'!$A$1:$AG$10</definedName>
    <definedName name="_xlnm.Print_Area" localSheetId="1">'МКУК "ЦБС МЧР - ЦРБ"'!$A$1:$AG$16</definedName>
    <definedName name="_xlnm.Print_Area" localSheetId="8">'МКУК РКДЦ Победа'!$A$1:$AG$10</definedName>
    <definedName name="_xlnm.Print_Area" localSheetId="10">'Отдел образования'!$A$1:$AG$10</definedName>
    <definedName name="_xlnm.Print_Area" localSheetId="23">'ФинУправление'!$A$1:$AG$10</definedName>
  </definedNames>
  <calcPr fullCalcOnLoad="1"/>
</workbook>
</file>

<file path=xl/sharedStrings.xml><?xml version="1.0" encoding="utf-8"?>
<sst xmlns="http://schemas.openxmlformats.org/spreadsheetml/2006/main" count="2322" uniqueCount="327">
  <si>
    <t>Итого:</t>
  </si>
  <si>
    <t>Отчитывающаяся организация: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</si>
  <si>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</si>
  <si>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</si>
  <si>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</si>
  <si>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</si>
  <si>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конрактов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</si>
  <si>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</si>
  <si>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</si>
  <si>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</si>
  <si>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</si>
  <si>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</si>
  <si>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</si>
  <si>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</si>
  <si>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</si>
  <si>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</si>
  <si>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</si>
  <si>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</si>
  <si>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</si>
  <si>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</si>
  <si>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</si>
  <si>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</si>
  <si>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</si>
  <si>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</si>
  <si>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</si>
  <si>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</si>
  <si>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</si>
  <si>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</si>
  <si>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</si>
  <si>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</si>
  <si>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</si>
  <si>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</si>
  <si>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</si>
  <si>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</si>
  <si>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</si>
  <si>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</si>
  <si>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>Итого по контракту:</t>
  </si>
  <si>
    <t>шт</t>
  </si>
  <si>
    <t>Администрация МО Мамско-Чуйского района</t>
  </si>
  <si>
    <t>Получатель</t>
  </si>
  <si>
    <t>Реестр муниципальных контрактов</t>
  </si>
  <si>
    <t>380201001</t>
  </si>
  <si>
    <t>Местный бюджет</t>
  </si>
  <si>
    <t>КУМИ Администрации района</t>
  </si>
  <si>
    <t>3833001269</t>
  </si>
  <si>
    <t>3833001300</t>
  </si>
  <si>
    <t>Отдел образования</t>
  </si>
  <si>
    <t>3833001276</t>
  </si>
  <si>
    <t>МООУ "МСООШ"</t>
  </si>
  <si>
    <t>3833001950</t>
  </si>
  <si>
    <t>МКДОУ дс "Родничок"</t>
  </si>
  <si>
    <t>3802008137</t>
  </si>
  <si>
    <t>МКДОУ дсов "Теремок"</t>
  </si>
  <si>
    <t>3802008144</t>
  </si>
  <si>
    <t>МКОУ "Луговская СООШ"</t>
  </si>
  <si>
    <t>3802008183</t>
  </si>
  <si>
    <t>МКДОУ дс "Солнышко" п. Луговский</t>
  </si>
  <si>
    <t>3802008176</t>
  </si>
  <si>
    <t>МКОУ "Согдиондонская СООШ"</t>
  </si>
  <si>
    <t>МКДОУ дс "Золотой ключик"</t>
  </si>
  <si>
    <t>3802008384</t>
  </si>
  <si>
    <t>3802008391</t>
  </si>
  <si>
    <t>МКОУ "Мусковитская СООШ"</t>
  </si>
  <si>
    <t>МКОУ "Витимская СООШ"</t>
  </si>
  <si>
    <t>МКОУ "Горно-Чуйская СООШ"</t>
  </si>
  <si>
    <t>МКДОУ дс "Солнышко"</t>
  </si>
  <si>
    <t>МКДОУ дс "Елочка"</t>
  </si>
  <si>
    <t>МКДОУ дс "Малышок"</t>
  </si>
  <si>
    <t>3802008169</t>
  </si>
  <si>
    <t>3802009846</t>
  </si>
  <si>
    <t>3802008120</t>
  </si>
  <si>
    <t>3802008105</t>
  </si>
  <si>
    <t>3802008112</t>
  </si>
  <si>
    <t>3802008200</t>
  </si>
  <si>
    <t>не состоявшихся: 0</t>
  </si>
  <si>
    <t>состоявшихся: 0</t>
  </si>
  <si>
    <t>МКОУ дс "Солнышко" п. Мусковит</t>
  </si>
  <si>
    <t>МКДОУ дс "Елочка" п. Витимский</t>
  </si>
  <si>
    <t>МКДОУ дс "Малышок" п. Горно-Чуйский</t>
  </si>
  <si>
    <t>МКДОУ дс "Золотой ключик" п. Согдиондон</t>
  </si>
  <si>
    <t>МООУ "Мамская СООШ"</t>
  </si>
  <si>
    <t>Отдел образования Администрации МО Мамско-Чуйского района</t>
  </si>
  <si>
    <t>КУМИ Администрации Мамско-Чуйского района</t>
  </si>
  <si>
    <t>Всего муниципальных контрактов: 0</t>
  </si>
  <si>
    <t>Всего записей: 0</t>
  </si>
  <si>
    <t>0134300084813000005</t>
  </si>
  <si>
    <t>0134300084813000007</t>
  </si>
  <si>
    <t>0134300084813000008</t>
  </si>
  <si>
    <t>0134300084813000009</t>
  </si>
  <si>
    <t>0134300084813000010</t>
  </si>
  <si>
    <t>0134300084813000011</t>
  </si>
  <si>
    <t>0134300084813000013</t>
  </si>
  <si>
    <t>0134300084813000014</t>
  </si>
  <si>
    <t>0134300084813000015</t>
  </si>
  <si>
    <t>0134300084813000016</t>
  </si>
  <si>
    <t>0134300084813000017</t>
  </si>
  <si>
    <t>0134300084813000018</t>
  </si>
  <si>
    <t>0134300084813000019</t>
  </si>
  <si>
    <t>0134300084813000020</t>
  </si>
  <si>
    <t>0134300084813000021</t>
  </si>
  <si>
    <t>0134300084813000022</t>
  </si>
  <si>
    <t>0134300084813000023</t>
  </si>
  <si>
    <t>0134300084813000025</t>
  </si>
  <si>
    <t>0134300084813000030</t>
  </si>
  <si>
    <t>0134300084813000033</t>
  </si>
  <si>
    <t>0134300084813000038</t>
  </si>
  <si>
    <t>0134300084813000037</t>
  </si>
  <si>
    <t>Открытый аукцион в электронной форме</t>
  </si>
  <si>
    <t>Протокол рассмотрения заявок на участие в открытом аукционе</t>
  </si>
  <si>
    <t>Бюджет МО Мамско-Чуйского района</t>
  </si>
  <si>
    <t>Поставка бумаги для Администрации МО Мамско-Чуйского района</t>
  </si>
  <si>
    <t>Запрос котировок</t>
  </si>
  <si>
    <t>Поставка легкового автомобиля для Администрации МО Мамско-Чуйского района</t>
  </si>
  <si>
    <t>Поставка угля п. Мама</t>
  </si>
  <si>
    <t>Поставка угля п. Согдиондон</t>
  </si>
  <si>
    <t>Поставка угля п. Витимский</t>
  </si>
  <si>
    <t>Поставка угля п. Горно-Чуйский</t>
  </si>
  <si>
    <t>Поставка угля п. Луговский</t>
  </si>
  <si>
    <t>4527391</t>
  </si>
  <si>
    <t>2013.140556</t>
  </si>
  <si>
    <t>ОАО "ОблЖилКомХоз"</t>
  </si>
  <si>
    <t>664035, Иркутск г, Сурнова ул, 16</t>
  </si>
  <si>
    <t>3808133575</t>
  </si>
  <si>
    <t>2013.1</t>
  </si>
  <si>
    <t>2101030 2103271</t>
  </si>
  <si>
    <t>(39569)                  2-16-91</t>
  </si>
  <si>
    <t>Капитальный ремонт оборудования в котельной «Центральная» п. Согдиондон</t>
  </si>
  <si>
    <t>384901001</t>
  </si>
  <si>
    <t>Протокол рассмотрения и оценки котировочных заявок</t>
  </si>
  <si>
    <t>ИП Скябас В.А.</t>
  </si>
  <si>
    <t>666811, Иркутская обл, Мама п, ул. Володарского, 26-1</t>
  </si>
  <si>
    <t>383300016239</t>
  </si>
  <si>
    <t>---</t>
  </si>
  <si>
    <t>(39569)                2-13-97</t>
  </si>
  <si>
    <t>3410112</t>
  </si>
  <si>
    <t>2013.142188</t>
  </si>
  <si>
    <t>ОАО "Иркутск-АВТОВАЗ"</t>
  </si>
  <si>
    <t>664043, Иркутск г, Аргунова ул, 2</t>
  </si>
  <si>
    <t>3812009161</t>
  </si>
  <si>
    <t>381201001</t>
  </si>
  <si>
    <t>(3952)                  30-14-38</t>
  </si>
  <si>
    <t>Ремонт отопительной системы и канализации здания Администрации МО Мамско-Чуйского района</t>
  </si>
  <si>
    <t>4510212</t>
  </si>
  <si>
    <t>Ремонт кровли здания Администрации МО Мамско-Чуйского района</t>
  </si>
  <si>
    <t>4520127</t>
  </si>
  <si>
    <t>ООО СИК "Развитие"</t>
  </si>
  <si>
    <t>664050, Иркутск г, Ржанова ул, 1/3, 13</t>
  </si>
  <si>
    <t>3811089750</t>
  </si>
  <si>
    <t>381101001</t>
  </si>
  <si>
    <t>7-950-1110044</t>
  </si>
  <si>
    <t>2013.119390</t>
  </si>
  <si>
    <t>2013.112608</t>
  </si>
  <si>
    <t>1010360</t>
  </si>
  <si>
    <t>2013.112603</t>
  </si>
  <si>
    <t>2013.112594</t>
  </si>
  <si>
    <t>2013.112592</t>
  </si>
  <si>
    <t>2013.119426</t>
  </si>
  <si>
    <t>2013.105150</t>
  </si>
  <si>
    <t>Монтаж дымовой трубы на котельной №13 «Центральная» в п.Луговский</t>
  </si>
  <si>
    <t>2013.110942</t>
  </si>
  <si>
    <t>Замена котлов и котельного оборудования в котельной №13 "Центральная" п. Луговский</t>
  </si>
  <si>
    <t>2013.101101</t>
  </si>
  <si>
    <t>Капитальный ремонт котлов и котельного оборудования в котельной "Центральная" п.Горно-Чуйский</t>
  </si>
  <si>
    <t>2013.105185</t>
  </si>
  <si>
    <t>4530010</t>
  </si>
  <si>
    <t>Капитальный ремонт инженерных сетей п.Горно-Чуйский</t>
  </si>
  <si>
    <t>2013.101119</t>
  </si>
  <si>
    <t>Капитальный ремонт инженерных сетей в п.Витимский</t>
  </si>
  <si>
    <t>2013.101147</t>
  </si>
  <si>
    <t>Капитальный ремонт котлов и котельного оборудования в котельной №11 "Центральная" п. Витимский</t>
  </si>
  <si>
    <t>2013.112589</t>
  </si>
  <si>
    <t>Капитальный ремонт ШЗУ и замена котлов и котельного оборудования в котельной №3 «Больница» п.Мама</t>
  </si>
  <si>
    <t>2013.110932</t>
  </si>
  <si>
    <t>Капитальный ремонт ШЗУ и замена котлов и котельного оборудования в котельной №6 «Разведка» п.Мама</t>
  </si>
  <si>
    <t>2013.110919</t>
  </si>
  <si>
    <t>Капитальный ремонт ШЗУ с заменой ПСК в котельной №4 «Центральная» п.Мама</t>
  </si>
  <si>
    <t>2013.112588</t>
  </si>
  <si>
    <t>Капитальный ремонт инженерный сетей п.Мама</t>
  </si>
  <si>
    <t>2013.100934</t>
  </si>
  <si>
    <t>Капитальный ремонт ШЗУ с заменой редуктора, цепи, металла в котельной №1 "Школьная" п.Мама</t>
  </si>
  <si>
    <t>2013.81948</t>
  </si>
  <si>
    <t>Ремонт здания архива Администрации МО Мамско-Чуйского района</t>
  </si>
  <si>
    <t>ООО "Инвертор"</t>
  </si>
  <si>
    <t>664019 Иркутск г, Каштаковская ул, 53</t>
  </si>
  <si>
    <t>3849011618</t>
  </si>
  <si>
    <t>(3952)                33-67-87</t>
  </si>
  <si>
    <t>0134300084813000001</t>
  </si>
  <si>
    <t>0134300084813000002</t>
  </si>
  <si>
    <t>0134300084813000004</t>
  </si>
  <si>
    <t>0134300084813000006</t>
  </si>
  <si>
    <t>0134300084813000003</t>
  </si>
  <si>
    <t>0134300084813000012</t>
  </si>
  <si>
    <t>0134300084813000027</t>
  </si>
  <si>
    <t>0134300084813000029</t>
  </si>
  <si>
    <t>0134300084813000040</t>
  </si>
  <si>
    <t>2013.53798</t>
  </si>
  <si>
    <t>1511011</t>
  </si>
  <si>
    <t>ИП Власов В.Ю.</t>
  </si>
  <si>
    <t>666811, Иркутская обл, Мама п, ул. Витимская, 5</t>
  </si>
  <si>
    <t>38330014866</t>
  </si>
  <si>
    <t>(39569)                2-12-59</t>
  </si>
  <si>
    <t>2013.130710</t>
  </si>
  <si>
    <t>2422137</t>
  </si>
  <si>
    <t>Поставка мясопродуктов для нужд МКОУ "МСООШ" на II квартал 2013г.</t>
  </si>
  <si>
    <t>Поставка мясопродуктов для нужд МКОУ "МСООШ" на III квартал 2013г.</t>
  </si>
  <si>
    <t xml:space="preserve">Поставка лакокрасочных изделий для нужд МКОУ "МСООШ" </t>
  </si>
  <si>
    <t>ООО "Илот"</t>
  </si>
  <si>
    <t>664047, Иркутск г, Трилиссера ул, 60</t>
  </si>
  <si>
    <t>3810028232</t>
  </si>
  <si>
    <t>(3952)              53-22-66</t>
  </si>
  <si>
    <t>Монтаж системы пожарной сигнализации в здании МКОУ "МСООШ"</t>
  </si>
  <si>
    <t>0334300242613000001</t>
  </si>
  <si>
    <t>0334300242613000003</t>
  </si>
  <si>
    <t>0334300242613000002</t>
  </si>
  <si>
    <t>Всего муниципальных контрактов: 3</t>
  </si>
  <si>
    <t>Всего записей: 4</t>
  </si>
  <si>
    <t>состоявшихся: 1</t>
  </si>
  <si>
    <t>не состоявшихся: 2</t>
  </si>
  <si>
    <t>МКОУ ДОД "ДЮСШ"</t>
  </si>
  <si>
    <t>МКОУ ДОД "Детская музыкальная школа"</t>
  </si>
  <si>
    <t>МКУ "Централизованная бухгалтерия муниципальных казенных учреждений системы образования района"</t>
  </si>
  <si>
    <t>МКУ "Информационно-методическая служба муниципальных образовательных учреждений"</t>
  </si>
  <si>
    <t>Дума Мамско-Чуйского района</t>
  </si>
  <si>
    <t>Финансовое управление администрации МО Мамско-Чуйского района</t>
  </si>
  <si>
    <t>МКУ "Централизованная бухгалтерия муниципальных учреждений культуры"</t>
  </si>
  <si>
    <t>МКУК "Централизованная библиотечная система Мамско-Чуйского района - Центральная районная библиотека"</t>
  </si>
  <si>
    <t>МКУК Районный культурно-досуговый центр "Победа"</t>
  </si>
  <si>
    <t>МКУК "Краеведческий музей"</t>
  </si>
  <si>
    <t>МКУ "Хозяйственно-эксплуатационная служба администрации района"</t>
  </si>
  <si>
    <t>Контрольно-счетная палата муниципального образования Мамско-Чуйский район</t>
  </si>
  <si>
    <t>0134300084813000032</t>
  </si>
  <si>
    <t>2013.140603</t>
  </si>
  <si>
    <t>Ремонт кровли здания административно-хозяйственного корпуса</t>
  </si>
  <si>
    <t>Монтаж системы пожарной сигнализации в здании МКОУ "ЛСООШ"</t>
  </si>
  <si>
    <t>0134300084813000042</t>
  </si>
  <si>
    <t>0134300084813000041</t>
  </si>
  <si>
    <t>Монтаж системы пожарной сигнализации в здании МКОУ "ВСООШ"</t>
  </si>
  <si>
    <t>3802008377</t>
  </si>
  <si>
    <t>МКОУ ДОД "РДДТ"</t>
  </si>
  <si>
    <t>МКОУ ДОД "Районный дом детского творчества"</t>
  </si>
  <si>
    <t>Поставка радиаторов отопления для нужд МКОУ ДОД "РДДТ"</t>
  </si>
  <si>
    <t>2897323</t>
  </si>
  <si>
    <t>ООО "Системс Инжиниринг"</t>
  </si>
  <si>
    <t>664007, Иркутск г, Фридриха Энгельса ул, 72, оф. 32</t>
  </si>
  <si>
    <t>3811146285</t>
  </si>
  <si>
    <t>(3952)              73-44-77</t>
  </si>
  <si>
    <t>0834300014413000001</t>
  </si>
  <si>
    <t>3802008190</t>
  </si>
  <si>
    <t>Поставка профильного листа для нужд МКОУ ДОД "ДЮСШ"</t>
  </si>
  <si>
    <t>2713230</t>
  </si>
  <si>
    <t>0834300012613000001</t>
  </si>
  <si>
    <t>МКУК "ЦБС МЧР - ЦРБ"</t>
  </si>
  <si>
    <t>МКУК РКДЦ Победа</t>
  </si>
  <si>
    <t>0834300012913000002</t>
  </si>
  <si>
    <t>3802012768</t>
  </si>
  <si>
    <t>0134300084813000039</t>
  </si>
  <si>
    <t>0134300084813000024</t>
  </si>
  <si>
    <t>2013.115273</t>
  </si>
  <si>
    <t>Снос внутренних кирпичных перегородок</t>
  </si>
  <si>
    <t>Ремонт помещений библиотеки</t>
  </si>
  <si>
    <t>0334300122213000001</t>
  </si>
  <si>
    <t>3802012743</t>
  </si>
  <si>
    <t>2013.56076</t>
  </si>
  <si>
    <t>3612393</t>
  </si>
  <si>
    <t>Кресла для зрительного зала мягкие</t>
  </si>
  <si>
    <t>ООО "СФК"</t>
  </si>
  <si>
    <t>665830, Иркутская обл., Ангарск г, Московская ул, 19, 4</t>
  </si>
  <si>
    <t>3808209520</t>
  </si>
  <si>
    <t>380101001</t>
  </si>
  <si>
    <t>(3955)               68-62-74</t>
  </si>
  <si>
    <t>0834300019213000001</t>
  </si>
  <si>
    <t>2013.147850</t>
  </si>
  <si>
    <t>2013.2</t>
  </si>
  <si>
    <t>ООО "Центр инновационных технологий"</t>
  </si>
  <si>
    <t>665462, Усолье-Сибирское г, Красных Партизан ул, 16-6</t>
  </si>
  <si>
    <t>3851006291</t>
  </si>
  <si>
    <t>385101001</t>
  </si>
  <si>
    <t>(908)              642-45-24</t>
  </si>
  <si>
    <t>0334300122213000002</t>
  </si>
  <si>
    <t>2013.151349</t>
  </si>
  <si>
    <t>ООО "Аверс"</t>
  </si>
  <si>
    <t>664043 Иркутск г, Ракитная ул, 4, 7</t>
  </si>
  <si>
    <t>3812107232</t>
  </si>
  <si>
    <t>(3952)                30-81-86</t>
  </si>
  <si>
    <t>0334300242613000004</t>
  </si>
  <si>
    <t>7523040</t>
  </si>
  <si>
    <t>0334300187913000001</t>
  </si>
  <si>
    <t>0334300240413000001</t>
  </si>
  <si>
    <t>0134300084813000044</t>
  </si>
  <si>
    <t>Монтаж установки обеззараживания на водозаборе в рп. Мама</t>
  </si>
  <si>
    <t>2013.170160</t>
  </si>
  <si>
    <t>0134300084813000045</t>
  </si>
  <si>
    <t>2013.170148</t>
  </si>
  <si>
    <t>Всего муниципальных контрактов: 21</t>
  </si>
  <si>
    <t>Всего записей: 25</t>
  </si>
  <si>
    <t>2013.170336</t>
  </si>
  <si>
    <t>0834300012913000004</t>
  </si>
  <si>
    <t>0834300012913000003</t>
  </si>
  <si>
    <t>0134300084813000054</t>
  </si>
  <si>
    <t>1666300</t>
  </si>
  <si>
    <t>2013.207744</t>
  </si>
  <si>
    <t>Выполнение работ по ремонту системы отопления, устройство узлов приготовления горячей воды</t>
  </si>
  <si>
    <t>369298,96</t>
  </si>
  <si>
    <t>Всего записей: 3</t>
  </si>
  <si>
    <t>не состоявшихся: 3</t>
  </si>
  <si>
    <t>0134300084813000043</t>
  </si>
  <si>
    <t>2013.170087</t>
  </si>
  <si>
    <t>Капитальный ремонт отопительной системы</t>
  </si>
  <si>
    <t>0334300242613000005</t>
  </si>
  <si>
    <t>2013.177289</t>
  </si>
  <si>
    <t>Поставка мясопродуктов для нужд МКОУ "МСООШ" на IV квартал 2013г.</t>
  </si>
  <si>
    <t>0334300122213000003</t>
  </si>
  <si>
    <t>0334300122213000004</t>
  </si>
  <si>
    <t>0134300084813000055</t>
  </si>
  <si>
    <t>0134300084813000057</t>
  </si>
  <si>
    <t>Приобретение ризографа</t>
  </si>
  <si>
    <t>ООО "АН-Тех"</t>
  </si>
  <si>
    <t>664043 Иркутск г, Желябова ул, 1, оф. 2</t>
  </si>
  <si>
    <t>3809008320</t>
  </si>
  <si>
    <t>380801001</t>
  </si>
  <si>
    <t>(3952)                25-80-06</t>
  </si>
  <si>
    <t>2013.261383</t>
  </si>
  <si>
    <t>0334300242613000006</t>
  </si>
  <si>
    <t>2013.261261</t>
  </si>
  <si>
    <t>Поставка мясопродуктов для нужд МКОУ "МСООШ" на I квартал 2014г.</t>
  </si>
  <si>
    <t>0134300084813000056</t>
  </si>
  <si>
    <t>0134300084813000046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</si>
</sst>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d/mm/yy"/>
    <numFmt numFmtId="169" formatCode="mmm/yyyy"/>
    <numFmt numFmtId="170" formatCode="[$€-2]\ ###,000_);[Red]\([$€-2]\ ###,000\)"/>
  </numFmts>
  <fonts count="10">
    <font>
      <sz val="10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0" xfId="15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tabSelected="1" workbookViewId="0" topLeftCell="K43">
      <selection activeCell="V58" sqref="V58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10.253906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38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27" t="s">
        <v>186</v>
      </c>
      <c r="B8" s="27" t="s">
        <v>35</v>
      </c>
      <c r="C8" s="28"/>
      <c r="D8" s="2" t="s">
        <v>38</v>
      </c>
      <c r="E8" s="1" t="s">
        <v>45</v>
      </c>
      <c r="F8" s="1" t="s">
        <v>41</v>
      </c>
      <c r="G8" s="2"/>
      <c r="H8" s="1"/>
      <c r="I8" s="1"/>
      <c r="J8" s="1" t="s">
        <v>109</v>
      </c>
      <c r="K8" s="27" t="s">
        <v>107</v>
      </c>
      <c r="L8" s="27" t="s">
        <v>85</v>
      </c>
      <c r="M8" s="29">
        <v>41422</v>
      </c>
      <c r="N8" s="27" t="s">
        <v>108</v>
      </c>
      <c r="O8" s="11">
        <v>41432</v>
      </c>
      <c r="P8" s="1" t="s">
        <v>180</v>
      </c>
      <c r="Q8" s="2" t="s">
        <v>181</v>
      </c>
      <c r="R8" s="1" t="s">
        <v>164</v>
      </c>
      <c r="S8" s="1" t="s">
        <v>37</v>
      </c>
      <c r="T8" s="12">
        <v>1040440</v>
      </c>
      <c r="U8" s="13">
        <v>1</v>
      </c>
      <c r="V8" s="12">
        <f>U8*T8</f>
        <v>1040440</v>
      </c>
      <c r="W8" s="2" t="s">
        <v>182</v>
      </c>
      <c r="X8" s="2" t="s">
        <v>183</v>
      </c>
      <c r="Y8" s="1" t="s">
        <v>184</v>
      </c>
      <c r="Z8" s="1" t="s">
        <v>127</v>
      </c>
      <c r="AA8" s="1"/>
      <c r="AB8" s="1" t="s">
        <v>185</v>
      </c>
      <c r="AC8" s="11">
        <v>41517</v>
      </c>
      <c r="AD8" s="11"/>
      <c r="AE8" s="12">
        <v>1040440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1040440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63.75" thickBot="1">
      <c r="A10" s="27" t="s">
        <v>188</v>
      </c>
      <c r="B10" s="27" t="s">
        <v>35</v>
      </c>
      <c r="C10" s="28"/>
      <c r="D10" s="2" t="s">
        <v>38</v>
      </c>
      <c r="E10" s="1" t="s">
        <v>45</v>
      </c>
      <c r="F10" s="1" t="s">
        <v>41</v>
      </c>
      <c r="G10" s="2"/>
      <c r="H10" s="1"/>
      <c r="I10" s="1"/>
      <c r="J10" s="1" t="s">
        <v>109</v>
      </c>
      <c r="K10" s="27" t="s">
        <v>107</v>
      </c>
      <c r="L10" s="27" t="s">
        <v>86</v>
      </c>
      <c r="M10" s="29">
        <v>41445</v>
      </c>
      <c r="N10" s="27" t="s">
        <v>108</v>
      </c>
      <c r="O10" s="11">
        <v>41446</v>
      </c>
      <c r="P10" s="1" t="s">
        <v>178</v>
      </c>
      <c r="Q10" s="2" t="s">
        <v>179</v>
      </c>
      <c r="R10" s="1" t="s">
        <v>118</v>
      </c>
      <c r="S10" s="1" t="s">
        <v>37</v>
      </c>
      <c r="T10" s="12">
        <v>703035.7</v>
      </c>
      <c r="U10" s="13">
        <v>1</v>
      </c>
      <c r="V10" s="12">
        <f>U10*T10</f>
        <v>703035.7</v>
      </c>
      <c r="W10" s="2" t="s">
        <v>120</v>
      </c>
      <c r="X10" s="2" t="s">
        <v>121</v>
      </c>
      <c r="Y10" s="1" t="s">
        <v>122</v>
      </c>
      <c r="Z10" s="1" t="s">
        <v>127</v>
      </c>
      <c r="AA10" s="1"/>
      <c r="AB10" s="1" t="s">
        <v>125</v>
      </c>
      <c r="AC10" s="11">
        <v>41516</v>
      </c>
      <c r="AD10" s="11"/>
      <c r="AE10" s="12"/>
      <c r="AF10" s="11"/>
      <c r="AG10" s="1"/>
      <c r="AH10" s="16"/>
    </row>
    <row r="11" spans="1:34" ht="12.75" customHeight="1" thickBot="1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14">
        <f>SUM(V10:V10)</f>
        <v>703035.7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6"/>
    </row>
    <row r="12" spans="1:34" ht="63.75" thickBot="1">
      <c r="A12" s="27" t="s">
        <v>87</v>
      </c>
      <c r="B12" s="27" t="s">
        <v>35</v>
      </c>
      <c r="C12" s="28"/>
      <c r="D12" s="2" t="s">
        <v>38</v>
      </c>
      <c r="E12" s="1" t="s">
        <v>45</v>
      </c>
      <c r="F12" s="1" t="s">
        <v>41</v>
      </c>
      <c r="G12" s="2"/>
      <c r="H12" s="1"/>
      <c r="I12" s="1"/>
      <c r="J12" s="1" t="s">
        <v>109</v>
      </c>
      <c r="K12" s="27" t="s">
        <v>107</v>
      </c>
      <c r="L12" s="27" t="s">
        <v>87</v>
      </c>
      <c r="M12" s="29">
        <v>41453</v>
      </c>
      <c r="N12" s="27" t="s">
        <v>108</v>
      </c>
      <c r="O12" s="11">
        <v>41464</v>
      </c>
      <c r="P12" s="1" t="s">
        <v>176</v>
      </c>
      <c r="Q12" s="2" t="s">
        <v>177</v>
      </c>
      <c r="R12" s="1" t="s">
        <v>164</v>
      </c>
      <c r="S12" s="1" t="s">
        <v>37</v>
      </c>
      <c r="T12" s="12">
        <v>10595000</v>
      </c>
      <c r="U12" s="13">
        <v>1</v>
      </c>
      <c r="V12" s="12">
        <f>U12*T12</f>
        <v>10595000</v>
      </c>
      <c r="W12" s="2" t="s">
        <v>120</v>
      </c>
      <c r="X12" s="2" t="s">
        <v>121</v>
      </c>
      <c r="Y12" s="1" t="s">
        <v>122</v>
      </c>
      <c r="Z12" s="1" t="s">
        <v>127</v>
      </c>
      <c r="AA12" s="1"/>
      <c r="AB12" s="1" t="s">
        <v>125</v>
      </c>
      <c r="AC12" s="11">
        <v>41516</v>
      </c>
      <c r="AD12" s="11"/>
      <c r="AE12" s="12"/>
      <c r="AF12" s="11"/>
      <c r="AG12" s="1"/>
      <c r="AH12" s="16"/>
    </row>
    <row r="13" spans="1:34" ht="12.75" customHeight="1" thickBot="1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14">
        <f>SUM(V12:V12)</f>
        <v>10595000</v>
      </c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16"/>
    </row>
    <row r="14" spans="1:34" ht="63.75" thickBot="1">
      <c r="A14" s="27" t="s">
        <v>88</v>
      </c>
      <c r="B14" s="27" t="s">
        <v>35</v>
      </c>
      <c r="C14" s="28"/>
      <c r="D14" s="2" t="s">
        <v>38</v>
      </c>
      <c r="E14" s="1" t="s">
        <v>45</v>
      </c>
      <c r="F14" s="1" t="s">
        <v>41</v>
      </c>
      <c r="G14" s="2"/>
      <c r="H14" s="1"/>
      <c r="I14" s="1"/>
      <c r="J14" s="1" t="s">
        <v>109</v>
      </c>
      <c r="K14" s="27" t="s">
        <v>107</v>
      </c>
      <c r="L14" s="27" t="s">
        <v>88</v>
      </c>
      <c r="M14" s="29">
        <v>41453</v>
      </c>
      <c r="N14" s="27" t="s">
        <v>108</v>
      </c>
      <c r="O14" s="11">
        <v>41464</v>
      </c>
      <c r="P14" s="1" t="s">
        <v>174</v>
      </c>
      <c r="Q14" s="2" t="s">
        <v>175</v>
      </c>
      <c r="R14" s="1" t="s">
        <v>118</v>
      </c>
      <c r="S14" s="1" t="s">
        <v>37</v>
      </c>
      <c r="T14" s="12">
        <v>3399783.18</v>
      </c>
      <c r="U14" s="13">
        <v>1</v>
      </c>
      <c r="V14" s="12">
        <f>U14*T14</f>
        <v>3399783.18</v>
      </c>
      <c r="W14" s="2" t="s">
        <v>120</v>
      </c>
      <c r="X14" s="2" t="s">
        <v>121</v>
      </c>
      <c r="Y14" s="1" t="s">
        <v>122</v>
      </c>
      <c r="Z14" s="1" t="s">
        <v>127</v>
      </c>
      <c r="AA14" s="1"/>
      <c r="AB14" s="1" t="s">
        <v>125</v>
      </c>
      <c r="AC14" s="11">
        <v>41516</v>
      </c>
      <c r="AD14" s="11"/>
      <c r="AE14" s="12"/>
      <c r="AF14" s="11"/>
      <c r="AG14" s="1"/>
      <c r="AH14" s="16"/>
    </row>
    <row r="15" spans="1:34" ht="12.75" customHeight="1" thickBot="1">
      <c r="A15" s="34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14">
        <f>SUM(V14:V14)</f>
        <v>3399783.18</v>
      </c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16"/>
    </row>
    <row r="16" spans="1:34" ht="63.75" thickBot="1">
      <c r="A16" s="27" t="s">
        <v>89</v>
      </c>
      <c r="B16" s="27" t="s">
        <v>35</v>
      </c>
      <c r="C16" s="28"/>
      <c r="D16" s="2" t="s">
        <v>38</v>
      </c>
      <c r="E16" s="1" t="s">
        <v>45</v>
      </c>
      <c r="F16" s="1" t="s">
        <v>41</v>
      </c>
      <c r="G16" s="2"/>
      <c r="H16" s="1"/>
      <c r="I16" s="1"/>
      <c r="J16" s="1" t="s">
        <v>109</v>
      </c>
      <c r="K16" s="27" t="s">
        <v>107</v>
      </c>
      <c r="L16" s="27" t="s">
        <v>89</v>
      </c>
      <c r="M16" s="29">
        <v>41453</v>
      </c>
      <c r="N16" s="27" t="s">
        <v>108</v>
      </c>
      <c r="O16" s="11">
        <v>41464</v>
      </c>
      <c r="P16" s="1" t="s">
        <v>172</v>
      </c>
      <c r="Q16" s="2" t="s">
        <v>173</v>
      </c>
      <c r="R16" s="1" t="s">
        <v>118</v>
      </c>
      <c r="S16" s="1" t="s">
        <v>37</v>
      </c>
      <c r="T16" s="12">
        <v>3837123.72</v>
      </c>
      <c r="U16" s="13">
        <v>1</v>
      </c>
      <c r="V16" s="12">
        <f>U16*T16</f>
        <v>3837123.72</v>
      </c>
      <c r="W16" s="2" t="s">
        <v>120</v>
      </c>
      <c r="X16" s="2" t="s">
        <v>121</v>
      </c>
      <c r="Y16" s="1" t="s">
        <v>122</v>
      </c>
      <c r="Z16" s="1" t="s">
        <v>127</v>
      </c>
      <c r="AA16" s="1"/>
      <c r="AB16" s="1" t="s">
        <v>125</v>
      </c>
      <c r="AC16" s="11">
        <v>41516</v>
      </c>
      <c r="AD16" s="11"/>
      <c r="AE16" s="12"/>
      <c r="AF16" s="11"/>
      <c r="AG16" s="1"/>
      <c r="AH16" s="16"/>
    </row>
    <row r="17" spans="1:34" ht="12.75" customHeight="1" thickBot="1">
      <c r="A17" s="34" t="s">
        <v>36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14">
        <f>SUM(V16:V16)</f>
        <v>3837123.72</v>
      </c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9"/>
      <c r="AH17" s="16"/>
    </row>
    <row r="18" spans="1:34" ht="63.75" thickBot="1">
      <c r="A18" s="27" t="s">
        <v>90</v>
      </c>
      <c r="B18" s="27" t="s">
        <v>35</v>
      </c>
      <c r="C18" s="28"/>
      <c r="D18" s="2" t="s">
        <v>38</v>
      </c>
      <c r="E18" s="1" t="s">
        <v>45</v>
      </c>
      <c r="F18" s="1" t="s">
        <v>41</v>
      </c>
      <c r="G18" s="2"/>
      <c r="H18" s="1"/>
      <c r="I18" s="1"/>
      <c r="J18" s="1" t="s">
        <v>109</v>
      </c>
      <c r="K18" s="27" t="s">
        <v>107</v>
      </c>
      <c r="L18" s="27" t="s">
        <v>90</v>
      </c>
      <c r="M18" s="29">
        <v>41453</v>
      </c>
      <c r="N18" s="27" t="s">
        <v>108</v>
      </c>
      <c r="O18" s="11">
        <v>41464</v>
      </c>
      <c r="P18" s="1" t="s">
        <v>170</v>
      </c>
      <c r="Q18" s="2" t="s">
        <v>171</v>
      </c>
      <c r="R18" s="1" t="s">
        <v>118</v>
      </c>
      <c r="S18" s="1" t="s">
        <v>37</v>
      </c>
      <c r="T18" s="12">
        <v>3923098.73</v>
      </c>
      <c r="U18" s="13">
        <v>1</v>
      </c>
      <c r="V18" s="12">
        <f>U18*T18</f>
        <v>3923098.73</v>
      </c>
      <c r="W18" s="2" t="s">
        <v>120</v>
      </c>
      <c r="X18" s="2" t="s">
        <v>121</v>
      </c>
      <c r="Y18" s="1" t="s">
        <v>122</v>
      </c>
      <c r="Z18" s="1" t="s">
        <v>127</v>
      </c>
      <c r="AA18" s="1"/>
      <c r="AB18" s="1" t="s">
        <v>125</v>
      </c>
      <c r="AC18" s="11">
        <v>41516</v>
      </c>
      <c r="AD18" s="11"/>
      <c r="AE18" s="12"/>
      <c r="AF18" s="11"/>
      <c r="AG18" s="1"/>
      <c r="AH18" s="16"/>
    </row>
    <row r="19" spans="1:34" ht="12.75" customHeight="1" thickBot="1">
      <c r="A19" s="34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14">
        <f>SUM(V18:V18)</f>
        <v>3923098.73</v>
      </c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16"/>
    </row>
    <row r="20" spans="1:34" ht="63.75" thickBot="1">
      <c r="A20" s="27" t="s">
        <v>85</v>
      </c>
      <c r="B20" s="27" t="s">
        <v>35</v>
      </c>
      <c r="C20" s="28"/>
      <c r="D20" s="2" t="s">
        <v>38</v>
      </c>
      <c r="E20" s="1" t="s">
        <v>45</v>
      </c>
      <c r="F20" s="1" t="s">
        <v>41</v>
      </c>
      <c r="G20" s="2"/>
      <c r="H20" s="1"/>
      <c r="I20" s="1"/>
      <c r="J20" s="1" t="s">
        <v>109</v>
      </c>
      <c r="K20" s="27" t="s">
        <v>107</v>
      </c>
      <c r="L20" s="27" t="s">
        <v>91</v>
      </c>
      <c r="M20" s="29">
        <v>41445</v>
      </c>
      <c r="N20" s="27" t="s">
        <v>108</v>
      </c>
      <c r="O20" s="11">
        <v>41456</v>
      </c>
      <c r="P20" s="1" t="s">
        <v>168</v>
      </c>
      <c r="Q20" s="2" t="s">
        <v>169</v>
      </c>
      <c r="R20" s="1" t="s">
        <v>118</v>
      </c>
      <c r="S20" s="1" t="s">
        <v>37</v>
      </c>
      <c r="T20" s="12">
        <v>1211369.18</v>
      </c>
      <c r="U20" s="13">
        <v>1</v>
      </c>
      <c r="V20" s="12">
        <f>U20*T20</f>
        <v>1211369.18</v>
      </c>
      <c r="W20" s="2" t="s">
        <v>120</v>
      </c>
      <c r="X20" s="2" t="s">
        <v>121</v>
      </c>
      <c r="Y20" s="1" t="s">
        <v>122</v>
      </c>
      <c r="Z20" s="1" t="s">
        <v>127</v>
      </c>
      <c r="AA20" s="1"/>
      <c r="AB20" s="1" t="s">
        <v>125</v>
      </c>
      <c r="AC20" s="11">
        <v>41516</v>
      </c>
      <c r="AD20" s="11"/>
      <c r="AE20" s="12"/>
      <c r="AF20" s="11"/>
      <c r="AG20" s="1"/>
      <c r="AH20" s="16"/>
    </row>
    <row r="21" spans="1:34" ht="12.75" customHeight="1" thickBot="1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14">
        <f>SUM(V20:V20)</f>
        <v>1211369.18</v>
      </c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16"/>
    </row>
    <row r="22" spans="1:34" ht="63.75" thickBot="1">
      <c r="A22" s="27" t="s">
        <v>187</v>
      </c>
      <c r="B22" s="27" t="s">
        <v>35</v>
      </c>
      <c r="C22" s="28"/>
      <c r="D22" s="2" t="s">
        <v>38</v>
      </c>
      <c r="E22" s="1" t="s">
        <v>45</v>
      </c>
      <c r="F22" s="1" t="s">
        <v>41</v>
      </c>
      <c r="G22" s="2"/>
      <c r="H22" s="1"/>
      <c r="I22" s="1"/>
      <c r="J22" s="1" t="s">
        <v>109</v>
      </c>
      <c r="K22" s="27" t="s">
        <v>107</v>
      </c>
      <c r="L22" s="27" t="s">
        <v>92</v>
      </c>
      <c r="M22" s="29">
        <v>41440</v>
      </c>
      <c r="N22" s="27" t="s">
        <v>108</v>
      </c>
      <c r="O22" s="11">
        <v>41446</v>
      </c>
      <c r="P22" s="1" t="s">
        <v>166</v>
      </c>
      <c r="Q22" s="2" t="s">
        <v>167</v>
      </c>
      <c r="R22" s="1" t="s">
        <v>164</v>
      </c>
      <c r="S22" s="1" t="s">
        <v>37</v>
      </c>
      <c r="T22" s="12">
        <v>999083.58</v>
      </c>
      <c r="U22" s="13">
        <v>1</v>
      </c>
      <c r="V22" s="12">
        <f>U22*T22</f>
        <v>999083.58</v>
      </c>
      <c r="W22" s="2" t="s">
        <v>120</v>
      </c>
      <c r="X22" s="2" t="s">
        <v>121</v>
      </c>
      <c r="Y22" s="1" t="s">
        <v>122</v>
      </c>
      <c r="Z22" s="1" t="s">
        <v>127</v>
      </c>
      <c r="AA22" s="1"/>
      <c r="AB22" s="1" t="s">
        <v>125</v>
      </c>
      <c r="AC22" s="11">
        <v>41516</v>
      </c>
      <c r="AD22" s="11"/>
      <c r="AE22" s="12"/>
      <c r="AF22" s="11"/>
      <c r="AG22" s="1"/>
      <c r="AH22" s="16"/>
    </row>
    <row r="23" spans="1:34" ht="12.75" customHeight="1" thickBot="1">
      <c r="A23" s="34" t="s">
        <v>36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14">
        <f>SUM(V22:V22)</f>
        <v>999083.58</v>
      </c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16"/>
    </row>
    <row r="24" spans="1:34" ht="63.75" thickBot="1">
      <c r="A24" s="27" t="s">
        <v>189</v>
      </c>
      <c r="B24" s="27" t="s">
        <v>35</v>
      </c>
      <c r="C24" s="28"/>
      <c r="D24" s="2" t="s">
        <v>38</v>
      </c>
      <c r="E24" s="1" t="s">
        <v>45</v>
      </c>
      <c r="F24" s="1" t="s">
        <v>41</v>
      </c>
      <c r="G24" s="2"/>
      <c r="H24" s="1"/>
      <c r="I24" s="1"/>
      <c r="J24" s="1" t="s">
        <v>109</v>
      </c>
      <c r="K24" s="27" t="s">
        <v>107</v>
      </c>
      <c r="L24" s="27" t="s">
        <v>93</v>
      </c>
      <c r="M24" s="29">
        <v>41445</v>
      </c>
      <c r="N24" s="27" t="s">
        <v>108</v>
      </c>
      <c r="O24" s="11">
        <v>41456</v>
      </c>
      <c r="P24" s="1" t="s">
        <v>163</v>
      </c>
      <c r="Q24" s="2" t="s">
        <v>165</v>
      </c>
      <c r="R24" s="1" t="s">
        <v>164</v>
      </c>
      <c r="S24" s="1" t="s">
        <v>37</v>
      </c>
      <c r="T24" s="12">
        <v>1587967.67</v>
      </c>
      <c r="U24" s="13">
        <v>1</v>
      </c>
      <c r="V24" s="12">
        <f>U24*T24</f>
        <v>1587967.67</v>
      </c>
      <c r="W24" s="2" t="s">
        <v>120</v>
      </c>
      <c r="X24" s="2" t="s">
        <v>121</v>
      </c>
      <c r="Y24" s="1" t="s">
        <v>122</v>
      </c>
      <c r="Z24" s="1" t="s">
        <v>127</v>
      </c>
      <c r="AA24" s="1"/>
      <c r="AB24" s="1" t="s">
        <v>125</v>
      </c>
      <c r="AC24" s="11">
        <v>41516</v>
      </c>
      <c r="AD24" s="11"/>
      <c r="AE24" s="12"/>
      <c r="AF24" s="11"/>
      <c r="AG24" s="1"/>
      <c r="AH24" s="16"/>
    </row>
    <row r="25" spans="1:34" ht="12.75" customHeight="1" thickBot="1">
      <c r="A25" s="34" t="s">
        <v>36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14">
        <f>SUM(V24:V24)</f>
        <v>1587967.67</v>
      </c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16"/>
    </row>
    <row r="26" spans="1:34" ht="63.75" thickBot="1">
      <c r="A26" s="27" t="s">
        <v>190</v>
      </c>
      <c r="B26" s="27" t="s">
        <v>35</v>
      </c>
      <c r="C26" s="28"/>
      <c r="D26" s="2" t="s">
        <v>38</v>
      </c>
      <c r="E26" s="1" t="s">
        <v>45</v>
      </c>
      <c r="F26" s="1" t="s">
        <v>41</v>
      </c>
      <c r="G26" s="2"/>
      <c r="H26" s="1"/>
      <c r="I26" s="1"/>
      <c r="J26" s="1" t="s">
        <v>109</v>
      </c>
      <c r="K26" s="27" t="s">
        <v>107</v>
      </c>
      <c r="L26" s="27" t="s">
        <v>94</v>
      </c>
      <c r="M26" s="29">
        <v>41440</v>
      </c>
      <c r="N26" s="27" t="s">
        <v>108</v>
      </c>
      <c r="O26" s="11">
        <v>41446</v>
      </c>
      <c r="P26" s="1" t="s">
        <v>161</v>
      </c>
      <c r="Q26" s="2" t="s">
        <v>162</v>
      </c>
      <c r="R26" s="1" t="s">
        <v>118</v>
      </c>
      <c r="S26" s="1" t="s">
        <v>37</v>
      </c>
      <c r="T26" s="12">
        <v>971140.42</v>
      </c>
      <c r="U26" s="13">
        <v>1</v>
      </c>
      <c r="V26" s="12">
        <f>U26*T26</f>
        <v>971140.42</v>
      </c>
      <c r="W26" s="2" t="s">
        <v>120</v>
      </c>
      <c r="X26" s="2" t="s">
        <v>121</v>
      </c>
      <c r="Y26" s="1" t="s">
        <v>122</v>
      </c>
      <c r="Z26" s="1" t="s">
        <v>127</v>
      </c>
      <c r="AA26" s="1"/>
      <c r="AB26" s="1" t="s">
        <v>125</v>
      </c>
      <c r="AC26" s="11">
        <v>41516</v>
      </c>
      <c r="AD26" s="11"/>
      <c r="AE26" s="12"/>
      <c r="AF26" s="11"/>
      <c r="AG26" s="1"/>
      <c r="AH26" s="16"/>
    </row>
    <row r="27" spans="1:34" ht="12.75" customHeight="1" thickBot="1">
      <c r="A27" s="34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14">
        <f>SUM(V26:V26)</f>
        <v>971140.42</v>
      </c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16"/>
    </row>
    <row r="28" spans="1:34" ht="63.75" thickBot="1">
      <c r="A28" s="27" t="s">
        <v>191</v>
      </c>
      <c r="B28" s="27" t="s">
        <v>35</v>
      </c>
      <c r="C28" s="28"/>
      <c r="D28" s="2" t="s">
        <v>38</v>
      </c>
      <c r="E28" s="1" t="s">
        <v>45</v>
      </c>
      <c r="F28" s="1" t="s">
        <v>41</v>
      </c>
      <c r="G28" s="2"/>
      <c r="H28" s="1"/>
      <c r="I28" s="1"/>
      <c r="J28" s="1" t="s">
        <v>109</v>
      </c>
      <c r="K28" s="27" t="s">
        <v>107</v>
      </c>
      <c r="L28" s="27" t="s">
        <v>95</v>
      </c>
      <c r="M28" s="29">
        <v>41453</v>
      </c>
      <c r="N28" s="27" t="s">
        <v>108</v>
      </c>
      <c r="O28" s="11">
        <v>41464</v>
      </c>
      <c r="P28" s="1" t="s">
        <v>159</v>
      </c>
      <c r="Q28" s="2" t="s">
        <v>160</v>
      </c>
      <c r="R28" s="1" t="s">
        <v>118</v>
      </c>
      <c r="S28" s="1" t="s">
        <v>37</v>
      </c>
      <c r="T28" s="12">
        <v>3422800</v>
      </c>
      <c r="U28" s="13">
        <v>1</v>
      </c>
      <c r="V28" s="12">
        <f>U28*T28</f>
        <v>3422800</v>
      </c>
      <c r="W28" s="2" t="s">
        <v>120</v>
      </c>
      <c r="X28" s="2" t="s">
        <v>121</v>
      </c>
      <c r="Y28" s="1" t="s">
        <v>122</v>
      </c>
      <c r="Z28" s="1" t="s">
        <v>127</v>
      </c>
      <c r="AA28" s="1"/>
      <c r="AB28" s="1" t="s">
        <v>125</v>
      </c>
      <c r="AC28" s="11">
        <v>41516</v>
      </c>
      <c r="AD28" s="11"/>
      <c r="AE28" s="12">
        <f>2172036.75+800045.71+380717.54+70000</f>
        <v>3422800</v>
      </c>
      <c r="AF28" s="11"/>
      <c r="AG28" s="1"/>
      <c r="AH28" s="16"/>
    </row>
    <row r="29" spans="1:34" ht="12.75" customHeight="1" thickBot="1">
      <c r="A29" s="34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14">
        <f>SUM(V28:V28)</f>
        <v>3422800</v>
      </c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16"/>
    </row>
    <row r="30" spans="1:34" ht="63.75" thickBot="1">
      <c r="A30" s="27" t="s">
        <v>86</v>
      </c>
      <c r="B30" s="27" t="s">
        <v>35</v>
      </c>
      <c r="C30" s="28"/>
      <c r="D30" s="2" t="s">
        <v>38</v>
      </c>
      <c r="E30" s="1" t="s">
        <v>45</v>
      </c>
      <c r="F30" s="1" t="s">
        <v>41</v>
      </c>
      <c r="G30" s="2"/>
      <c r="H30" s="1"/>
      <c r="I30" s="1"/>
      <c r="J30" s="1" t="s">
        <v>109</v>
      </c>
      <c r="K30" s="27" t="s">
        <v>107</v>
      </c>
      <c r="L30" s="27" t="s">
        <v>96</v>
      </c>
      <c r="M30" s="29">
        <v>41445</v>
      </c>
      <c r="N30" s="27" t="s">
        <v>108</v>
      </c>
      <c r="O30" s="11">
        <v>41456</v>
      </c>
      <c r="P30" s="1" t="s">
        <v>157</v>
      </c>
      <c r="Q30" s="2" t="s">
        <v>158</v>
      </c>
      <c r="R30" s="1" t="s">
        <v>118</v>
      </c>
      <c r="S30" s="1" t="s">
        <v>37</v>
      </c>
      <c r="T30" s="12">
        <v>1230800</v>
      </c>
      <c r="U30" s="13">
        <v>1</v>
      </c>
      <c r="V30" s="12">
        <f>U30*T30</f>
        <v>1230800</v>
      </c>
      <c r="W30" s="2" t="s">
        <v>120</v>
      </c>
      <c r="X30" s="2" t="s">
        <v>121</v>
      </c>
      <c r="Y30" s="1" t="s">
        <v>122</v>
      </c>
      <c r="Z30" s="1" t="s">
        <v>127</v>
      </c>
      <c r="AA30" s="1"/>
      <c r="AB30" s="1" t="s">
        <v>125</v>
      </c>
      <c r="AC30" s="11">
        <v>41516</v>
      </c>
      <c r="AD30" s="11"/>
      <c r="AE30" s="12">
        <f>26000+65038.13+1139761.87</f>
        <v>1230800</v>
      </c>
      <c r="AF30" s="11"/>
      <c r="AG30" s="1"/>
      <c r="AH30" s="16"/>
    </row>
    <row r="31" spans="1:34" ht="12.75" customHeight="1" thickBot="1">
      <c r="A31" s="34" t="s">
        <v>36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14">
        <f>SUM(V30:V30)</f>
        <v>1230800</v>
      </c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16"/>
    </row>
    <row r="32" spans="1:34" ht="63.75" thickBot="1">
      <c r="A32" s="27" t="s">
        <v>95</v>
      </c>
      <c r="B32" s="27" t="s">
        <v>35</v>
      </c>
      <c r="C32" s="28"/>
      <c r="D32" s="2" t="s">
        <v>38</v>
      </c>
      <c r="E32" s="1" t="s">
        <v>45</v>
      </c>
      <c r="F32" s="1" t="s">
        <v>41</v>
      </c>
      <c r="G32" s="2" t="s">
        <v>120</v>
      </c>
      <c r="H32" s="1" t="s">
        <v>122</v>
      </c>
      <c r="I32" s="1" t="s">
        <v>127</v>
      </c>
      <c r="J32" s="1" t="s">
        <v>109</v>
      </c>
      <c r="K32" s="27" t="s">
        <v>107</v>
      </c>
      <c r="L32" s="27" t="s">
        <v>97</v>
      </c>
      <c r="M32" s="29">
        <v>41466</v>
      </c>
      <c r="N32" s="27" t="s">
        <v>108</v>
      </c>
      <c r="O32" s="11">
        <v>41477</v>
      </c>
      <c r="P32" s="1" t="s">
        <v>156</v>
      </c>
      <c r="Q32" s="2" t="s">
        <v>113</v>
      </c>
      <c r="R32" s="1" t="s">
        <v>152</v>
      </c>
      <c r="S32" s="1" t="s">
        <v>37</v>
      </c>
      <c r="T32" s="12">
        <v>9813100</v>
      </c>
      <c r="U32" s="13">
        <v>1</v>
      </c>
      <c r="V32" s="12">
        <f>U32*T32</f>
        <v>9813100</v>
      </c>
      <c r="W32" s="2" t="s">
        <v>120</v>
      </c>
      <c r="X32" s="2" t="s">
        <v>121</v>
      </c>
      <c r="Y32" s="1" t="s">
        <v>122</v>
      </c>
      <c r="Z32" s="1" t="s">
        <v>127</v>
      </c>
      <c r="AA32" s="1"/>
      <c r="AB32" s="1" t="s">
        <v>125</v>
      </c>
      <c r="AC32" s="11">
        <v>41548</v>
      </c>
      <c r="AD32" s="11"/>
      <c r="AE32" s="12">
        <v>9813100</v>
      </c>
      <c r="AF32" s="11"/>
      <c r="AG32" s="1"/>
      <c r="AH32" s="16"/>
    </row>
    <row r="33" spans="1:34" ht="12.75" customHeight="1" thickBot="1">
      <c r="A33" s="34" t="s">
        <v>36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14">
        <f>SUM(V32:V32)</f>
        <v>9813100</v>
      </c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16"/>
    </row>
    <row r="34" spans="1:34" ht="63.75" thickBot="1">
      <c r="A34" s="27" t="s">
        <v>91</v>
      </c>
      <c r="B34" s="27" t="s">
        <v>35</v>
      </c>
      <c r="C34" s="28"/>
      <c r="D34" s="2" t="s">
        <v>38</v>
      </c>
      <c r="E34" s="1" t="s">
        <v>45</v>
      </c>
      <c r="F34" s="1" t="s">
        <v>41</v>
      </c>
      <c r="G34" s="2" t="s">
        <v>120</v>
      </c>
      <c r="H34" s="1" t="s">
        <v>122</v>
      </c>
      <c r="I34" s="1" t="s">
        <v>127</v>
      </c>
      <c r="J34" s="1" t="s">
        <v>109</v>
      </c>
      <c r="K34" s="27" t="s">
        <v>107</v>
      </c>
      <c r="L34" s="27" t="s">
        <v>98</v>
      </c>
      <c r="M34" s="29">
        <v>41456</v>
      </c>
      <c r="N34" s="27" t="s">
        <v>108</v>
      </c>
      <c r="O34" s="11">
        <v>41467</v>
      </c>
      <c r="P34" s="1" t="s">
        <v>155</v>
      </c>
      <c r="Q34" s="2" t="s">
        <v>114</v>
      </c>
      <c r="R34" s="1" t="s">
        <v>152</v>
      </c>
      <c r="S34" s="1" t="s">
        <v>37</v>
      </c>
      <c r="T34" s="12">
        <v>2018250</v>
      </c>
      <c r="U34" s="13">
        <v>1</v>
      </c>
      <c r="V34" s="12">
        <f>U34*T34</f>
        <v>2018250</v>
      </c>
      <c r="W34" s="2" t="s">
        <v>120</v>
      </c>
      <c r="X34" s="2" t="s">
        <v>121</v>
      </c>
      <c r="Y34" s="1" t="s">
        <v>122</v>
      </c>
      <c r="Z34" s="1" t="s">
        <v>127</v>
      </c>
      <c r="AA34" s="1"/>
      <c r="AB34" s="1" t="s">
        <v>125</v>
      </c>
      <c r="AC34" s="11">
        <v>41548</v>
      </c>
      <c r="AD34" s="11"/>
      <c r="AE34" s="12">
        <f>1974050+44200</f>
        <v>2018250</v>
      </c>
      <c r="AF34" s="11"/>
      <c r="AG34" s="1"/>
      <c r="AH34" s="16"/>
    </row>
    <row r="35" spans="1:34" ht="12.75" customHeight="1" thickBot="1">
      <c r="A35" s="34" t="s">
        <v>36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14">
        <f>SUM(V34:V34)</f>
        <v>2018250</v>
      </c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16"/>
    </row>
    <row r="36" spans="1:34" ht="63.75" thickBot="1">
      <c r="A36" s="27" t="s">
        <v>92</v>
      </c>
      <c r="B36" s="27" t="s">
        <v>35</v>
      </c>
      <c r="C36" s="28"/>
      <c r="D36" s="2" t="s">
        <v>38</v>
      </c>
      <c r="E36" s="1" t="s">
        <v>45</v>
      </c>
      <c r="F36" s="1" t="s">
        <v>41</v>
      </c>
      <c r="G36" s="2" t="s">
        <v>120</v>
      </c>
      <c r="H36" s="1" t="s">
        <v>122</v>
      </c>
      <c r="I36" s="1" t="s">
        <v>127</v>
      </c>
      <c r="J36" s="1" t="s">
        <v>109</v>
      </c>
      <c r="K36" s="27" t="s">
        <v>107</v>
      </c>
      <c r="L36" s="27" t="s">
        <v>99</v>
      </c>
      <c r="M36" s="29">
        <v>41457</v>
      </c>
      <c r="N36" s="27" t="s">
        <v>108</v>
      </c>
      <c r="O36" s="11">
        <v>41470</v>
      </c>
      <c r="P36" s="1" t="s">
        <v>154</v>
      </c>
      <c r="Q36" s="2" t="s">
        <v>115</v>
      </c>
      <c r="R36" s="1" t="s">
        <v>152</v>
      </c>
      <c r="S36" s="1" t="s">
        <v>37</v>
      </c>
      <c r="T36" s="12">
        <v>2477167</v>
      </c>
      <c r="U36" s="13">
        <v>1</v>
      </c>
      <c r="V36" s="12">
        <f>U36*T36</f>
        <v>2477167</v>
      </c>
      <c r="W36" s="2" t="s">
        <v>120</v>
      </c>
      <c r="X36" s="2" t="s">
        <v>121</v>
      </c>
      <c r="Y36" s="1" t="s">
        <v>122</v>
      </c>
      <c r="Z36" s="1" t="s">
        <v>127</v>
      </c>
      <c r="AA36" s="1"/>
      <c r="AB36" s="1" t="s">
        <v>125</v>
      </c>
      <c r="AC36" s="11">
        <v>41548</v>
      </c>
      <c r="AD36" s="11"/>
      <c r="AE36" s="12">
        <f>2432967+44200</f>
        <v>2477167</v>
      </c>
      <c r="AF36" s="11"/>
      <c r="AG36" s="1"/>
      <c r="AH36" s="16"/>
    </row>
    <row r="37" spans="1:34" ht="12.75" customHeight="1" thickBot="1">
      <c r="A37" s="34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14">
        <f>SUM(V36:V36)</f>
        <v>2477167</v>
      </c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16"/>
    </row>
    <row r="38" spans="1:34" ht="63.75" thickBot="1">
      <c r="A38" s="27" t="s">
        <v>93</v>
      </c>
      <c r="B38" s="27" t="s">
        <v>35</v>
      </c>
      <c r="C38" s="28"/>
      <c r="D38" s="2" t="s">
        <v>38</v>
      </c>
      <c r="E38" s="1" t="s">
        <v>45</v>
      </c>
      <c r="F38" s="1" t="s">
        <v>41</v>
      </c>
      <c r="G38" s="2" t="s">
        <v>120</v>
      </c>
      <c r="H38" s="1" t="s">
        <v>122</v>
      </c>
      <c r="I38" s="1" t="s">
        <v>127</v>
      </c>
      <c r="J38" s="1" t="s">
        <v>109</v>
      </c>
      <c r="K38" s="27" t="s">
        <v>107</v>
      </c>
      <c r="L38" s="27" t="s">
        <v>100</v>
      </c>
      <c r="M38" s="29">
        <v>41457</v>
      </c>
      <c r="N38" s="27" t="s">
        <v>108</v>
      </c>
      <c r="O38" s="11">
        <v>41470</v>
      </c>
      <c r="P38" s="1" t="s">
        <v>153</v>
      </c>
      <c r="Q38" s="2" t="s">
        <v>116</v>
      </c>
      <c r="R38" s="1" t="s">
        <v>152</v>
      </c>
      <c r="S38" s="1" t="s">
        <v>37</v>
      </c>
      <c r="T38" s="12">
        <v>2200454</v>
      </c>
      <c r="U38" s="13">
        <v>1</v>
      </c>
      <c r="V38" s="12">
        <f>U38*T38</f>
        <v>2200454</v>
      </c>
      <c r="W38" s="2" t="s">
        <v>120</v>
      </c>
      <c r="X38" s="2" t="s">
        <v>121</v>
      </c>
      <c r="Y38" s="1" t="s">
        <v>122</v>
      </c>
      <c r="Z38" s="1" t="s">
        <v>127</v>
      </c>
      <c r="AA38" s="1"/>
      <c r="AB38" s="1" t="s">
        <v>125</v>
      </c>
      <c r="AC38" s="11">
        <v>41548</v>
      </c>
      <c r="AD38" s="11"/>
      <c r="AE38" s="12">
        <f>2156254+44200</f>
        <v>2200454</v>
      </c>
      <c r="AF38" s="11"/>
      <c r="AG38" s="1"/>
      <c r="AH38" s="16"/>
    </row>
    <row r="39" spans="1:34" ht="12.75" customHeight="1" thickBot="1">
      <c r="A39" s="34" t="s">
        <v>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14">
        <f>SUM(V38:V38)</f>
        <v>2200454</v>
      </c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16"/>
    </row>
    <row r="40" spans="1:34" ht="63.75" thickBot="1">
      <c r="A40" s="27" t="s">
        <v>94</v>
      </c>
      <c r="B40" s="27" t="s">
        <v>35</v>
      </c>
      <c r="C40" s="28"/>
      <c r="D40" s="2" t="s">
        <v>38</v>
      </c>
      <c r="E40" s="1" t="s">
        <v>45</v>
      </c>
      <c r="F40" s="1" t="s">
        <v>41</v>
      </c>
      <c r="G40" s="2" t="s">
        <v>120</v>
      </c>
      <c r="H40" s="1" t="s">
        <v>122</v>
      </c>
      <c r="I40" s="1" t="s">
        <v>127</v>
      </c>
      <c r="J40" s="1" t="s">
        <v>109</v>
      </c>
      <c r="K40" s="27" t="s">
        <v>107</v>
      </c>
      <c r="L40" s="27" t="s">
        <v>101</v>
      </c>
      <c r="M40" s="29">
        <v>41457</v>
      </c>
      <c r="N40" s="27" t="s">
        <v>108</v>
      </c>
      <c r="O40" s="11">
        <v>41470</v>
      </c>
      <c r="P40" s="1" t="s">
        <v>151</v>
      </c>
      <c r="Q40" s="2" t="s">
        <v>117</v>
      </c>
      <c r="R40" s="1" t="s">
        <v>152</v>
      </c>
      <c r="S40" s="1" t="s">
        <v>37</v>
      </c>
      <c r="T40" s="12">
        <v>2319990</v>
      </c>
      <c r="U40" s="13">
        <v>1</v>
      </c>
      <c r="V40" s="12">
        <f>U40*T40</f>
        <v>2319990</v>
      </c>
      <c r="W40" s="2" t="s">
        <v>120</v>
      </c>
      <c r="X40" s="2" t="s">
        <v>121</v>
      </c>
      <c r="Y40" s="1" t="s">
        <v>122</v>
      </c>
      <c r="Z40" s="1" t="s">
        <v>127</v>
      </c>
      <c r="AA40" s="1"/>
      <c r="AB40" s="1" t="s">
        <v>125</v>
      </c>
      <c r="AC40" s="11">
        <v>41548</v>
      </c>
      <c r="AD40" s="11"/>
      <c r="AE40" s="12">
        <f>2275790+44200</f>
        <v>2319990</v>
      </c>
      <c r="AF40" s="11"/>
      <c r="AG40" s="1"/>
      <c r="AH40" s="16"/>
    </row>
    <row r="41" spans="1:34" ht="12.75" customHeight="1" thickBot="1">
      <c r="A41" s="34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  <c r="V41" s="14">
        <f>SUM(V40:V40)</f>
        <v>2319990</v>
      </c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16"/>
    </row>
    <row r="42" spans="1:34" ht="63.75" thickBot="1">
      <c r="A42" s="27" t="s">
        <v>96</v>
      </c>
      <c r="B42" s="27" t="s">
        <v>35</v>
      </c>
      <c r="C42" s="28"/>
      <c r="D42" s="2" t="s">
        <v>38</v>
      </c>
      <c r="E42" s="1" t="s">
        <v>45</v>
      </c>
      <c r="F42" s="1" t="s">
        <v>41</v>
      </c>
      <c r="G42" s="2"/>
      <c r="H42" s="1"/>
      <c r="I42" s="1"/>
      <c r="J42" s="1" t="s">
        <v>109</v>
      </c>
      <c r="K42" s="27" t="s">
        <v>107</v>
      </c>
      <c r="L42" s="27" t="s">
        <v>102</v>
      </c>
      <c r="M42" s="29">
        <v>41463</v>
      </c>
      <c r="N42" s="27" t="s">
        <v>108</v>
      </c>
      <c r="O42" s="11">
        <v>41477</v>
      </c>
      <c r="P42" s="1" t="s">
        <v>150</v>
      </c>
      <c r="Q42" s="2" t="s">
        <v>143</v>
      </c>
      <c r="R42" s="1" t="s">
        <v>144</v>
      </c>
      <c r="S42" s="1" t="s">
        <v>37</v>
      </c>
      <c r="T42" s="12">
        <v>624563.14</v>
      </c>
      <c r="U42" s="13">
        <v>1</v>
      </c>
      <c r="V42" s="12">
        <f>U42*T42</f>
        <v>624563.14</v>
      </c>
      <c r="W42" s="2" t="s">
        <v>145</v>
      </c>
      <c r="X42" s="2" t="s">
        <v>146</v>
      </c>
      <c r="Y42" s="1" t="s">
        <v>147</v>
      </c>
      <c r="Z42" s="1" t="s">
        <v>148</v>
      </c>
      <c r="AA42" s="1"/>
      <c r="AB42" s="1" t="s">
        <v>149</v>
      </c>
      <c r="AC42" s="11">
        <v>41501</v>
      </c>
      <c r="AD42" s="11"/>
      <c r="AE42" s="12">
        <v>489820.16</v>
      </c>
      <c r="AF42" s="11"/>
      <c r="AG42" s="1"/>
      <c r="AH42" s="16"/>
    </row>
    <row r="43" spans="1:34" ht="12.75" customHeight="1" thickBot="1">
      <c r="A43" s="34" t="s">
        <v>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14">
        <f>SUM(V42:V42)</f>
        <v>624563.14</v>
      </c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16"/>
    </row>
    <row r="44" spans="1:34" ht="63.75" thickBot="1">
      <c r="A44" s="27" t="s">
        <v>97</v>
      </c>
      <c r="B44" s="27" t="s">
        <v>35</v>
      </c>
      <c r="C44" s="28"/>
      <c r="D44" s="2" t="s">
        <v>38</v>
      </c>
      <c r="E44" s="1" t="s">
        <v>45</v>
      </c>
      <c r="F44" s="1" t="s">
        <v>41</v>
      </c>
      <c r="G44" s="2"/>
      <c r="H44" s="1"/>
      <c r="I44" s="1"/>
      <c r="J44" s="1" t="s">
        <v>109</v>
      </c>
      <c r="K44" s="27" t="s">
        <v>107</v>
      </c>
      <c r="L44" s="27" t="s">
        <v>103</v>
      </c>
      <c r="M44" s="29">
        <v>41491</v>
      </c>
      <c r="N44" s="27" t="s">
        <v>108</v>
      </c>
      <c r="O44" s="11">
        <v>41502</v>
      </c>
      <c r="P44" s="1" t="s">
        <v>119</v>
      </c>
      <c r="Q44" s="2" t="s">
        <v>126</v>
      </c>
      <c r="R44" s="1" t="s">
        <v>118</v>
      </c>
      <c r="S44" s="1" t="s">
        <v>37</v>
      </c>
      <c r="T44" s="12">
        <v>5103000</v>
      </c>
      <c r="U44" s="13">
        <v>1</v>
      </c>
      <c r="V44" s="12">
        <f>U44*T44</f>
        <v>5103000</v>
      </c>
      <c r="W44" s="2" t="s">
        <v>120</v>
      </c>
      <c r="X44" s="2" t="s">
        <v>121</v>
      </c>
      <c r="Y44" s="1" t="s">
        <v>122</v>
      </c>
      <c r="Z44" s="1" t="s">
        <v>127</v>
      </c>
      <c r="AA44" s="1"/>
      <c r="AB44" s="1" t="s">
        <v>125</v>
      </c>
      <c r="AC44" s="11">
        <v>41516</v>
      </c>
      <c r="AD44" s="11"/>
      <c r="AE44" s="12"/>
      <c r="AF44" s="11"/>
      <c r="AG44" s="1"/>
      <c r="AH44" s="16"/>
    </row>
    <row r="45" spans="1:34" ht="12.75" customHeight="1" thickBot="1">
      <c r="A45" s="34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14">
        <f>SUM(V44:V44)</f>
        <v>5103000</v>
      </c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16"/>
    </row>
    <row r="46" spans="1:34" ht="53.25" thickBot="1">
      <c r="A46" s="27" t="s">
        <v>98</v>
      </c>
      <c r="B46" s="27" t="s">
        <v>35</v>
      </c>
      <c r="C46" s="28"/>
      <c r="D46" s="2" t="s">
        <v>38</v>
      </c>
      <c r="E46" s="1" t="s">
        <v>45</v>
      </c>
      <c r="F46" s="1" t="s">
        <v>41</v>
      </c>
      <c r="G46" s="2"/>
      <c r="H46" s="1"/>
      <c r="I46" s="1"/>
      <c r="J46" s="1" t="s">
        <v>109</v>
      </c>
      <c r="K46" s="27" t="s">
        <v>111</v>
      </c>
      <c r="L46" s="27" t="s">
        <v>104</v>
      </c>
      <c r="M46" s="29">
        <v>41491</v>
      </c>
      <c r="N46" s="27" t="s">
        <v>128</v>
      </c>
      <c r="O46" s="11">
        <v>41500</v>
      </c>
      <c r="P46" s="1" t="s">
        <v>123</v>
      </c>
      <c r="Q46" s="2" t="s">
        <v>110</v>
      </c>
      <c r="R46" s="1" t="s">
        <v>124</v>
      </c>
      <c r="S46" s="1" t="s">
        <v>37</v>
      </c>
      <c r="T46" s="12">
        <v>49900</v>
      </c>
      <c r="U46" s="13">
        <v>1</v>
      </c>
      <c r="V46" s="12">
        <f>U46*T46</f>
        <v>49900</v>
      </c>
      <c r="W46" s="2" t="s">
        <v>129</v>
      </c>
      <c r="X46" s="30" t="s">
        <v>130</v>
      </c>
      <c r="Y46" s="1" t="s">
        <v>131</v>
      </c>
      <c r="Z46" s="31" t="s">
        <v>132</v>
      </c>
      <c r="AA46" s="1"/>
      <c r="AB46" s="1" t="s">
        <v>133</v>
      </c>
      <c r="AC46" s="11">
        <v>41516</v>
      </c>
      <c r="AD46" s="11"/>
      <c r="AE46" s="12">
        <v>49900</v>
      </c>
      <c r="AF46" s="11"/>
      <c r="AG46" s="1"/>
      <c r="AH46" s="16"/>
    </row>
    <row r="47" spans="1:34" ht="12.75" customHeight="1" thickBot="1">
      <c r="A47" s="34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14">
        <f>SUM(V46:V46)</f>
        <v>49900</v>
      </c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16"/>
    </row>
    <row r="48" spans="1:34" ht="63.75" thickBot="1">
      <c r="A48" s="27" t="s">
        <v>99</v>
      </c>
      <c r="B48" s="27" t="s">
        <v>35</v>
      </c>
      <c r="C48" s="28"/>
      <c r="D48" s="2" t="s">
        <v>38</v>
      </c>
      <c r="E48" s="1" t="s">
        <v>45</v>
      </c>
      <c r="F48" s="1" t="s">
        <v>41</v>
      </c>
      <c r="G48" s="2"/>
      <c r="H48" s="1"/>
      <c r="I48" s="1"/>
      <c r="J48" s="1" t="s">
        <v>109</v>
      </c>
      <c r="K48" s="27" t="s">
        <v>107</v>
      </c>
      <c r="L48" s="27" t="s">
        <v>106</v>
      </c>
      <c r="M48" s="29">
        <v>41494</v>
      </c>
      <c r="N48" s="27" t="s">
        <v>108</v>
      </c>
      <c r="O48" s="11">
        <v>41506</v>
      </c>
      <c r="P48" s="1" t="s">
        <v>135</v>
      </c>
      <c r="Q48" s="2" t="s">
        <v>112</v>
      </c>
      <c r="R48" s="1" t="s">
        <v>134</v>
      </c>
      <c r="S48" s="1" t="s">
        <v>37</v>
      </c>
      <c r="T48" s="12">
        <v>489800</v>
      </c>
      <c r="U48" s="13">
        <v>1</v>
      </c>
      <c r="V48" s="12">
        <f>U48*T48</f>
        <v>489800</v>
      </c>
      <c r="W48" s="2" t="s">
        <v>136</v>
      </c>
      <c r="X48" s="2" t="s">
        <v>137</v>
      </c>
      <c r="Y48" s="1" t="s">
        <v>138</v>
      </c>
      <c r="Z48" s="1" t="s">
        <v>139</v>
      </c>
      <c r="AA48" s="1"/>
      <c r="AB48" s="1" t="s">
        <v>140</v>
      </c>
      <c r="AC48" s="11">
        <v>41562</v>
      </c>
      <c r="AD48" s="11"/>
      <c r="AE48" s="12">
        <v>489800</v>
      </c>
      <c r="AF48" s="11"/>
      <c r="AG48" s="1"/>
      <c r="AH48" s="16"/>
    </row>
    <row r="49" spans="1:34" ht="12.75" customHeight="1" thickBot="1">
      <c r="A49" s="34" t="s">
        <v>36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14">
        <f>SUM(V48:V48)</f>
        <v>489800</v>
      </c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16"/>
    </row>
    <row r="50" spans="1:34" ht="63.75" thickBot="1">
      <c r="A50" s="27" t="s">
        <v>100</v>
      </c>
      <c r="B50" s="27" t="s">
        <v>35</v>
      </c>
      <c r="C50" s="28"/>
      <c r="D50" s="2" t="s">
        <v>38</v>
      </c>
      <c r="E50" s="1" t="s">
        <v>45</v>
      </c>
      <c r="F50" s="1" t="s">
        <v>41</v>
      </c>
      <c r="G50" s="2"/>
      <c r="H50" s="1"/>
      <c r="I50" s="1"/>
      <c r="J50" s="1" t="s">
        <v>109</v>
      </c>
      <c r="K50" s="27" t="s">
        <v>107</v>
      </c>
      <c r="L50" s="27" t="s">
        <v>105</v>
      </c>
      <c r="M50" s="29">
        <v>41501</v>
      </c>
      <c r="N50" s="27" t="s">
        <v>108</v>
      </c>
      <c r="O50" s="11">
        <v>41512</v>
      </c>
      <c r="P50" s="1" t="s">
        <v>271</v>
      </c>
      <c r="Q50" s="2" t="s">
        <v>141</v>
      </c>
      <c r="R50" s="1" t="s">
        <v>142</v>
      </c>
      <c r="S50" s="1" t="s">
        <v>37</v>
      </c>
      <c r="T50" s="12">
        <v>1549757.56</v>
      </c>
      <c r="U50" s="13">
        <v>1</v>
      </c>
      <c r="V50" s="12">
        <f>U50*T50</f>
        <v>1549757.56</v>
      </c>
      <c r="W50" s="2" t="s">
        <v>182</v>
      </c>
      <c r="X50" s="2" t="s">
        <v>183</v>
      </c>
      <c r="Y50" s="1" t="s">
        <v>184</v>
      </c>
      <c r="Z50" s="1" t="s">
        <v>127</v>
      </c>
      <c r="AA50" s="1"/>
      <c r="AB50" s="1" t="s">
        <v>185</v>
      </c>
      <c r="AC50" s="11">
        <v>41537</v>
      </c>
      <c r="AD50" s="11"/>
      <c r="AE50" s="12"/>
      <c r="AF50" s="11"/>
      <c r="AG50" s="1"/>
      <c r="AH50" s="16"/>
    </row>
    <row r="51" spans="1:34" ht="12.75" customHeight="1" thickBot="1">
      <c r="A51" s="34" t="s">
        <v>36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14">
        <f>SUM(V50:V50)</f>
        <v>1549757.56</v>
      </c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9"/>
      <c r="AH51" s="16"/>
    </row>
    <row r="52" spans="1:34" ht="63.75" thickBot="1">
      <c r="A52" s="27" t="s">
        <v>101</v>
      </c>
      <c r="B52" s="27" t="s">
        <v>35</v>
      </c>
      <c r="C52" s="28"/>
      <c r="D52" s="2" t="s">
        <v>38</v>
      </c>
      <c r="E52" s="1" t="s">
        <v>45</v>
      </c>
      <c r="F52" s="1" t="s">
        <v>41</v>
      </c>
      <c r="G52" s="2"/>
      <c r="H52" s="1"/>
      <c r="I52" s="1"/>
      <c r="J52" s="1" t="s">
        <v>109</v>
      </c>
      <c r="K52" s="27" t="s">
        <v>107</v>
      </c>
      <c r="L52" s="27" t="s">
        <v>288</v>
      </c>
      <c r="M52" s="29">
        <v>41535</v>
      </c>
      <c r="N52" s="27" t="s">
        <v>108</v>
      </c>
      <c r="O52" s="11">
        <v>41547</v>
      </c>
      <c r="P52" s="1" t="s">
        <v>292</v>
      </c>
      <c r="Q52" s="2" t="s">
        <v>289</v>
      </c>
      <c r="R52" s="1" t="s">
        <v>164</v>
      </c>
      <c r="S52" s="1" t="s">
        <v>37</v>
      </c>
      <c r="T52" s="12">
        <v>928848.19</v>
      </c>
      <c r="U52" s="13">
        <v>1</v>
      </c>
      <c r="V52" s="12">
        <f>U52*T52</f>
        <v>928848.19</v>
      </c>
      <c r="W52" s="2" t="s">
        <v>120</v>
      </c>
      <c r="X52" s="2" t="s">
        <v>121</v>
      </c>
      <c r="Y52" s="1" t="s">
        <v>122</v>
      </c>
      <c r="Z52" s="1" t="s">
        <v>127</v>
      </c>
      <c r="AA52" s="1"/>
      <c r="AB52" s="1" t="s">
        <v>125</v>
      </c>
      <c r="AC52" s="11">
        <v>41639</v>
      </c>
      <c r="AD52" s="11"/>
      <c r="AE52" s="12"/>
      <c r="AF52" s="11"/>
      <c r="AG52" s="1"/>
      <c r="AH52" s="16"/>
    </row>
    <row r="53" spans="1:34" ht="12.75" customHeight="1" thickBot="1">
      <c r="A53" s="34" t="s">
        <v>36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14">
        <f>SUM(V52:V52)</f>
        <v>928848.19</v>
      </c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9"/>
      <c r="AH53" s="16"/>
    </row>
    <row r="54" spans="1:34" ht="63.75" thickBot="1">
      <c r="A54" s="27" t="s">
        <v>256</v>
      </c>
      <c r="B54" s="27" t="s">
        <v>35</v>
      </c>
      <c r="C54" s="28"/>
      <c r="D54" s="2" t="s">
        <v>38</v>
      </c>
      <c r="E54" s="1" t="s">
        <v>45</v>
      </c>
      <c r="F54" s="1" t="s">
        <v>41</v>
      </c>
      <c r="G54" s="2"/>
      <c r="H54" s="1"/>
      <c r="I54" s="1"/>
      <c r="J54" s="1" t="s">
        <v>109</v>
      </c>
      <c r="K54" s="27" t="s">
        <v>107</v>
      </c>
      <c r="L54" s="27" t="s">
        <v>291</v>
      </c>
      <c r="M54" s="29">
        <v>41535</v>
      </c>
      <c r="N54" s="27" t="s">
        <v>108</v>
      </c>
      <c r="O54" s="11">
        <v>41547</v>
      </c>
      <c r="P54" s="1" t="s">
        <v>290</v>
      </c>
      <c r="Q54" s="2" t="s">
        <v>177</v>
      </c>
      <c r="R54" s="1" t="s">
        <v>164</v>
      </c>
      <c r="S54" s="1" t="s">
        <v>37</v>
      </c>
      <c r="T54" s="12">
        <v>690159.57</v>
      </c>
      <c r="U54" s="13">
        <v>1</v>
      </c>
      <c r="V54" s="12">
        <f>U54*T54</f>
        <v>690159.57</v>
      </c>
      <c r="W54" s="2" t="s">
        <v>120</v>
      </c>
      <c r="X54" s="2" t="s">
        <v>121</v>
      </c>
      <c r="Y54" s="1" t="s">
        <v>122</v>
      </c>
      <c r="Z54" s="1" t="s">
        <v>127</v>
      </c>
      <c r="AA54" s="1"/>
      <c r="AB54" s="1" t="s">
        <v>125</v>
      </c>
      <c r="AC54" s="11">
        <v>41639</v>
      </c>
      <c r="AD54" s="11"/>
      <c r="AE54" s="12">
        <f>690159.57</f>
        <v>690159.57</v>
      </c>
      <c r="AF54" s="11"/>
      <c r="AG54" s="1"/>
      <c r="AH54" s="16"/>
    </row>
    <row r="55" spans="1:34" ht="12.75" customHeight="1" thickBot="1">
      <c r="A55" s="34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/>
      <c r="V55" s="14">
        <f>SUM(V54:V54)</f>
        <v>690159.57</v>
      </c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9"/>
      <c r="AH55" s="16"/>
    </row>
    <row r="56" spans="1:34" ht="63.75" thickBot="1">
      <c r="A56" s="27" t="s">
        <v>102</v>
      </c>
      <c r="B56" s="27" t="s">
        <v>35</v>
      </c>
      <c r="C56" s="28"/>
      <c r="D56" s="2" t="s">
        <v>38</v>
      </c>
      <c r="E56" s="1" t="s">
        <v>45</v>
      </c>
      <c r="F56" s="1" t="s">
        <v>41</v>
      </c>
      <c r="G56" s="2"/>
      <c r="H56" s="1"/>
      <c r="I56" s="1"/>
      <c r="J56" s="1" t="s">
        <v>109</v>
      </c>
      <c r="K56" s="27" t="s">
        <v>107</v>
      </c>
      <c r="L56" s="27" t="s">
        <v>326</v>
      </c>
      <c r="M56" s="29">
        <v>41540</v>
      </c>
      <c r="N56" s="27" t="s">
        <v>108</v>
      </c>
      <c r="O56" s="11">
        <v>41551</v>
      </c>
      <c r="P56" s="1" t="s">
        <v>295</v>
      </c>
      <c r="Q56" s="2" t="s">
        <v>177</v>
      </c>
      <c r="R56" s="1" t="s">
        <v>164</v>
      </c>
      <c r="S56" s="1" t="s">
        <v>37</v>
      </c>
      <c r="T56" s="12">
        <v>1222546.61</v>
      </c>
      <c r="U56" s="13">
        <v>1</v>
      </c>
      <c r="V56" s="12">
        <f>U56*T56</f>
        <v>1222546.61</v>
      </c>
      <c r="W56" s="2" t="s">
        <v>120</v>
      </c>
      <c r="X56" s="2" t="s">
        <v>121</v>
      </c>
      <c r="Y56" s="1" t="s">
        <v>122</v>
      </c>
      <c r="Z56" s="1" t="s">
        <v>127</v>
      </c>
      <c r="AA56" s="1"/>
      <c r="AB56" s="1" t="s">
        <v>125</v>
      </c>
      <c r="AC56" s="11">
        <v>41639</v>
      </c>
      <c r="AD56" s="11"/>
      <c r="AE56" s="12"/>
      <c r="AF56" s="11"/>
      <c r="AG56" s="1"/>
      <c r="AH56" s="16"/>
    </row>
    <row r="57" spans="1:34" ht="12.75" customHeight="1" thickBot="1">
      <c r="A57" s="34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  <c r="V57" s="14">
        <f>SUM(V56:V56)</f>
        <v>1222546.61</v>
      </c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9"/>
      <c r="AH57" s="16"/>
    </row>
    <row r="58" spans="1:34" ht="12.75" customHeight="1" thickBot="1">
      <c r="A58" s="34" t="s"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6"/>
      <c r="V58" s="14">
        <f>V9+V11+V13+V15+V17+V19+V21+V23+V25+V27+V29+V31+V33+V35+V37+V39+V41+V43+V45+V47+V49+V51+V53+V55+V57</f>
        <v>62409178.25</v>
      </c>
      <c r="W58" s="37"/>
      <c r="X58" s="38"/>
      <c r="Y58" s="38"/>
      <c r="Z58" s="38"/>
      <c r="AA58" s="38"/>
      <c r="AB58" s="38"/>
      <c r="AC58" s="38"/>
      <c r="AD58" s="39"/>
      <c r="AE58" s="14">
        <f>AE8+AE10+AE12+AE14+AE16+AE18+AE20+AE22+AE24+AE26+AE28+AE30+AE32+AE34+AE36+AE38+AE40+AE42+AE44+AE46+AE48+AE50</f>
        <v>25552521.16</v>
      </c>
      <c r="AF58" s="37"/>
      <c r="AG58" s="39"/>
      <c r="AH58" s="16"/>
    </row>
    <row r="59" spans="1:3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 customHeight="1">
      <c r="A60" s="52" t="s">
        <v>293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</row>
    <row r="61" spans="1:33" ht="12.75" customHeight="1">
      <c r="A61" s="52" t="s">
        <v>294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3" ht="12.75" customHeight="1">
      <c r="A62" s="52" t="s">
        <v>75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  <row r="63" spans="1:33" ht="12.75" customHeight="1">
      <c r="A63" s="52" t="s">
        <v>74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 spans="1:33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5"/>
      <c r="U64" s="26"/>
      <c r="V64" s="26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5"/>
      <c r="U65" s="17"/>
      <c r="V65" s="2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9"/>
      <c r="AI65" s="19"/>
    </row>
    <row r="66" spans="1:3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3"/>
      <c r="T66" s="17"/>
      <c r="U66" s="17"/>
      <c r="V66" s="17"/>
      <c r="W66" s="17"/>
      <c r="X66" s="51"/>
      <c r="Y66" s="51"/>
      <c r="Z66" s="51"/>
      <c r="AA66" s="51"/>
      <c r="AB66" s="51"/>
      <c r="AC66" s="17"/>
      <c r="AD66" s="17"/>
      <c r="AE66" s="17"/>
      <c r="AF66" s="17"/>
      <c r="AG66" s="17"/>
      <c r="AH66" s="19"/>
      <c r="AI66" s="19"/>
    </row>
    <row r="67" spans="19:35" ht="12.75" customHeight="1">
      <c r="S67" s="24"/>
      <c r="W67" s="19"/>
      <c r="X67" s="50"/>
      <c r="Y67" s="50"/>
      <c r="Z67" s="50"/>
      <c r="AA67" s="50"/>
      <c r="AB67" s="20"/>
      <c r="AC67" s="19"/>
      <c r="AD67" s="50"/>
      <c r="AE67" s="50"/>
      <c r="AF67" s="50"/>
      <c r="AG67" s="50"/>
      <c r="AH67" s="21"/>
      <c r="AI67" s="19"/>
    </row>
    <row r="68" spans="23:35" ht="12.75">
      <c r="W68" s="19"/>
      <c r="X68" s="50"/>
      <c r="Y68" s="50"/>
      <c r="Z68" s="50"/>
      <c r="AA68" s="50"/>
      <c r="AB68" s="21"/>
      <c r="AC68" s="19"/>
      <c r="AD68" s="50"/>
      <c r="AE68" s="50"/>
      <c r="AF68" s="50"/>
      <c r="AG68" s="50"/>
      <c r="AH68" s="21"/>
      <c r="AI68" s="19"/>
    </row>
    <row r="69" spans="23:35" ht="12.75">
      <c r="W69" s="19"/>
      <c r="X69" s="50"/>
      <c r="Y69" s="50"/>
      <c r="Z69" s="50"/>
      <c r="AA69" s="50"/>
      <c r="AB69" s="21"/>
      <c r="AC69" s="19"/>
      <c r="AD69" s="50"/>
      <c r="AE69" s="50"/>
      <c r="AF69" s="50"/>
      <c r="AG69" s="50"/>
      <c r="AH69" s="21"/>
      <c r="AI69" s="19"/>
    </row>
    <row r="70" spans="23:35" ht="12.75">
      <c r="W70" s="19"/>
      <c r="X70" s="50"/>
      <c r="Y70" s="50"/>
      <c r="Z70" s="50"/>
      <c r="AA70" s="50"/>
      <c r="AB70" s="21"/>
      <c r="AC70" s="19"/>
      <c r="AD70" s="50"/>
      <c r="AE70" s="50"/>
      <c r="AF70" s="50"/>
      <c r="AG70" s="50"/>
      <c r="AH70" s="21"/>
      <c r="AI70" s="19"/>
    </row>
    <row r="71" spans="23:35" ht="12.75">
      <c r="W71" s="19"/>
      <c r="X71" s="50"/>
      <c r="Y71" s="50"/>
      <c r="Z71" s="50"/>
      <c r="AA71" s="50"/>
      <c r="AB71" s="21"/>
      <c r="AC71" s="19"/>
      <c r="AD71" s="50"/>
      <c r="AE71" s="50"/>
      <c r="AF71" s="50"/>
      <c r="AG71" s="50"/>
      <c r="AH71" s="19"/>
      <c r="AI71" s="19"/>
    </row>
    <row r="72" spans="23:35" ht="12.75">
      <c r="W72" s="19"/>
      <c r="X72" s="50"/>
      <c r="Y72" s="50"/>
      <c r="Z72" s="50"/>
      <c r="AA72" s="50"/>
      <c r="AB72" s="21"/>
      <c r="AC72" s="19"/>
      <c r="AD72" s="50"/>
      <c r="AE72" s="50"/>
      <c r="AF72" s="50"/>
      <c r="AG72" s="50"/>
      <c r="AH72" s="19"/>
      <c r="AI72" s="19"/>
    </row>
    <row r="73" spans="23:35" ht="12.75">
      <c r="W73" s="19"/>
      <c r="X73" s="50"/>
      <c r="Y73" s="50"/>
      <c r="Z73" s="50"/>
      <c r="AA73" s="50"/>
      <c r="AB73" s="21"/>
      <c r="AC73" s="19"/>
      <c r="AD73" s="50"/>
      <c r="AE73" s="50"/>
      <c r="AF73" s="50"/>
      <c r="AG73" s="50"/>
      <c r="AH73" s="19"/>
      <c r="AI73" s="19"/>
    </row>
    <row r="74" spans="23:35" ht="12.75">
      <c r="W74" s="19"/>
      <c r="X74" s="50"/>
      <c r="Y74" s="50"/>
      <c r="Z74" s="50"/>
      <c r="AA74" s="50"/>
      <c r="AB74" s="21"/>
      <c r="AC74" s="19"/>
      <c r="AD74" s="19"/>
      <c r="AE74" s="19"/>
      <c r="AF74" s="19"/>
      <c r="AG74" s="19"/>
      <c r="AH74" s="19"/>
      <c r="AI74" s="19"/>
    </row>
    <row r="75" spans="23:35" ht="12.75">
      <c r="W75" s="19"/>
      <c r="X75" s="50"/>
      <c r="Y75" s="50"/>
      <c r="Z75" s="50"/>
      <c r="AA75" s="50"/>
      <c r="AB75" s="20"/>
      <c r="AC75" s="19"/>
      <c r="AD75" s="19"/>
      <c r="AE75" s="19"/>
      <c r="AF75" s="19"/>
      <c r="AG75" s="19"/>
      <c r="AH75" s="19"/>
      <c r="AI75" s="19"/>
    </row>
    <row r="76" spans="23:35" ht="12.75"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</sheetData>
  <autoFilter ref="A6:AG58"/>
  <mergeCells count="92">
    <mergeCell ref="A53:U53"/>
    <mergeCell ref="W53:AG53"/>
    <mergeCell ref="A55:U55"/>
    <mergeCell ref="W55:AG55"/>
    <mergeCell ref="AD73:AG73"/>
    <mergeCell ref="X67:AA67"/>
    <mergeCell ref="AD72:AG72"/>
    <mergeCell ref="A60:AG60"/>
    <mergeCell ref="A61:AG61"/>
    <mergeCell ref="A63:AG63"/>
    <mergeCell ref="A62:AG62"/>
    <mergeCell ref="AD69:AG69"/>
    <mergeCell ref="X69:AA69"/>
    <mergeCell ref="X70:AA70"/>
    <mergeCell ref="X75:AA75"/>
    <mergeCell ref="X71:AA71"/>
    <mergeCell ref="X72:AA72"/>
    <mergeCell ref="X73:AA73"/>
    <mergeCell ref="X74:AA74"/>
    <mergeCell ref="AD71:AG71"/>
    <mergeCell ref="AD70:AG70"/>
    <mergeCell ref="A58:U58"/>
    <mergeCell ref="AD67:AG67"/>
    <mergeCell ref="X68:AA68"/>
    <mergeCell ref="AF58:AG58"/>
    <mergeCell ref="W58:AD58"/>
    <mergeCell ref="X66:AB66"/>
    <mergeCell ref="AD68:AG68"/>
    <mergeCell ref="Q5:V5"/>
    <mergeCell ref="W5:AB5"/>
    <mergeCell ref="J5:J6"/>
    <mergeCell ref="K5:K6"/>
    <mergeCell ref="L5:L6"/>
    <mergeCell ref="M5:M6"/>
    <mergeCell ref="N5:N6"/>
    <mergeCell ref="O5:P5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A41:U41"/>
    <mergeCell ref="W41:AG41"/>
    <mergeCell ref="A43:U43"/>
    <mergeCell ref="W43:AG43"/>
    <mergeCell ref="A45:U45"/>
    <mergeCell ref="W45:AG45"/>
    <mergeCell ref="A47:U47"/>
    <mergeCell ref="W47:AG47"/>
    <mergeCell ref="A9:U9"/>
    <mergeCell ref="W9:AG9"/>
    <mergeCell ref="A11:U11"/>
    <mergeCell ref="W11:AG11"/>
    <mergeCell ref="A13:U13"/>
    <mergeCell ref="W13:AG13"/>
    <mergeCell ref="A15:U15"/>
    <mergeCell ref="W15:AG15"/>
    <mergeCell ref="A17:U17"/>
    <mergeCell ref="W17:AG17"/>
    <mergeCell ref="A19:U19"/>
    <mergeCell ref="W19:AG19"/>
    <mergeCell ref="A21:U21"/>
    <mergeCell ref="W21:AG21"/>
    <mergeCell ref="A23:U23"/>
    <mergeCell ref="W23:AG23"/>
    <mergeCell ref="A25:U25"/>
    <mergeCell ref="W25:AG25"/>
    <mergeCell ref="A27:U27"/>
    <mergeCell ref="W27:AG27"/>
    <mergeCell ref="A29:U29"/>
    <mergeCell ref="W29:AG29"/>
    <mergeCell ref="A31:U31"/>
    <mergeCell ref="W31:AG31"/>
    <mergeCell ref="A33:U33"/>
    <mergeCell ref="W33:AG33"/>
    <mergeCell ref="A35:U35"/>
    <mergeCell ref="W35:AG35"/>
    <mergeCell ref="A57:U57"/>
    <mergeCell ref="W57:AG57"/>
    <mergeCell ref="A37:U37"/>
    <mergeCell ref="W37:AG37"/>
    <mergeCell ref="A39:U39"/>
    <mergeCell ref="W39:AG39"/>
    <mergeCell ref="A49:U49"/>
    <mergeCell ref="W49:AG49"/>
    <mergeCell ref="A51:U51"/>
    <mergeCell ref="W51:AG5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82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32.25" thickBot="1">
      <c r="A8" s="27"/>
      <c r="B8" s="1" t="s">
        <v>35</v>
      </c>
      <c r="C8" s="11"/>
      <c r="D8" s="2" t="s">
        <v>43</v>
      </c>
      <c r="E8" s="1" t="s">
        <v>44</v>
      </c>
      <c r="F8" s="1" t="s">
        <v>41</v>
      </c>
      <c r="G8" s="2"/>
      <c r="H8" s="1"/>
      <c r="I8" s="1"/>
      <c r="J8" s="1" t="s">
        <v>42</v>
      </c>
      <c r="K8" s="1"/>
      <c r="L8" s="27"/>
      <c r="M8" s="18"/>
      <c r="N8" s="27"/>
      <c r="O8" s="11"/>
      <c r="P8" s="22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2"/>
      <c r="Y8" s="1"/>
      <c r="Z8" s="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53" t="s">
        <v>36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14">
        <f>SUM(V8)</f>
        <v>0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1:AA21"/>
    <mergeCell ref="X22:AA22"/>
    <mergeCell ref="X27:AA27"/>
    <mergeCell ref="X23:AA23"/>
    <mergeCell ref="X24:AA24"/>
    <mergeCell ref="X25:AA25"/>
    <mergeCell ref="X26:AA26"/>
    <mergeCell ref="A9:U9"/>
    <mergeCell ref="W9:AG9"/>
    <mergeCell ref="AD23:AG23"/>
    <mergeCell ref="AD22:AG22"/>
    <mergeCell ref="A10:U10"/>
    <mergeCell ref="AD19:AG19"/>
    <mergeCell ref="X20:AA20"/>
    <mergeCell ref="AF10:AG10"/>
    <mergeCell ref="W10:AD10"/>
    <mergeCell ref="X18:AB18"/>
    <mergeCell ref="AE5:AG5"/>
    <mergeCell ref="Q5:V5"/>
    <mergeCell ref="W5:AB5"/>
    <mergeCell ref="J5:J6"/>
    <mergeCell ref="K5:K6"/>
    <mergeCell ref="L5:L6"/>
    <mergeCell ref="M5:M6"/>
    <mergeCell ref="N5:N6"/>
    <mergeCell ref="O5:P5"/>
    <mergeCell ref="AD20:AG20"/>
    <mergeCell ref="D2:K2"/>
    <mergeCell ref="A4:C4"/>
    <mergeCell ref="D4:AG4"/>
    <mergeCell ref="A5:A6"/>
    <mergeCell ref="B5:B6"/>
    <mergeCell ref="C5:C6"/>
    <mergeCell ref="D5:F5"/>
    <mergeCell ref="G5:I5"/>
    <mergeCell ref="AC5:AD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81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46</v>
      </c>
      <c r="E8" s="1" t="s">
        <v>47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2"/>
      <c r="Y8" s="1"/>
      <c r="Z8" s="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Q5:V5"/>
    <mergeCell ref="W5:AB5"/>
    <mergeCell ref="J5:J6"/>
    <mergeCell ref="K5:K6"/>
    <mergeCell ref="L5:L6"/>
    <mergeCell ref="M5:M6"/>
    <mergeCell ref="N5:N6"/>
    <mergeCell ref="O5:P5"/>
    <mergeCell ref="AD22:AG22"/>
    <mergeCell ref="A10:U10"/>
    <mergeCell ref="AD19:AG19"/>
    <mergeCell ref="X20:AA20"/>
    <mergeCell ref="AF10:AG10"/>
    <mergeCell ref="W10:AD10"/>
    <mergeCell ref="X18:AB18"/>
    <mergeCell ref="AD20:AG20"/>
    <mergeCell ref="X21:AA21"/>
    <mergeCell ref="X27:AA27"/>
    <mergeCell ref="X23:AA23"/>
    <mergeCell ref="X24:AA24"/>
    <mergeCell ref="X25:AA25"/>
    <mergeCell ref="X26:AA26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52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52</v>
      </c>
      <c r="E8" s="1" t="s">
        <v>53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56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32.25" thickBot="1">
      <c r="A8" s="27"/>
      <c r="B8" s="27" t="s">
        <v>35</v>
      </c>
      <c r="C8" s="28"/>
      <c r="D8" s="2" t="s">
        <v>56</v>
      </c>
      <c r="E8" s="1" t="s">
        <v>57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58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32.25" thickBot="1">
      <c r="A8" s="27"/>
      <c r="B8" s="27" t="s">
        <v>35</v>
      </c>
      <c r="C8" s="28"/>
      <c r="D8" s="2" t="s">
        <v>58</v>
      </c>
      <c r="E8" s="1" t="s">
        <v>60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1:AA21"/>
    <mergeCell ref="X27:AA27"/>
    <mergeCell ref="X23:AA23"/>
    <mergeCell ref="X24:AA24"/>
    <mergeCell ref="X25:AA25"/>
    <mergeCell ref="X26:AA26"/>
    <mergeCell ref="N5:N6"/>
    <mergeCell ref="O5:P5"/>
    <mergeCell ref="AD22:AG22"/>
    <mergeCell ref="A10:U10"/>
    <mergeCell ref="AD19:AG19"/>
    <mergeCell ref="X20:AA20"/>
    <mergeCell ref="AF10:AG10"/>
    <mergeCell ref="W10:AD10"/>
    <mergeCell ref="X18:AB18"/>
    <mergeCell ref="AD20:AG20"/>
    <mergeCell ref="J5:J6"/>
    <mergeCell ref="K5:K6"/>
    <mergeCell ref="L5:L6"/>
    <mergeCell ref="M5:M6"/>
    <mergeCell ref="AC5:AD5"/>
    <mergeCell ref="AE5:AG5"/>
    <mergeCell ref="Q5:V5"/>
    <mergeCell ref="W5:AB5"/>
    <mergeCell ref="A9:U9"/>
    <mergeCell ref="W9:AG9"/>
    <mergeCell ref="D2:K2"/>
    <mergeCell ref="A4:C4"/>
    <mergeCell ref="D4:AG4"/>
    <mergeCell ref="A5:A6"/>
    <mergeCell ref="B5:B6"/>
    <mergeCell ref="C5:C6"/>
    <mergeCell ref="D5:F5"/>
    <mergeCell ref="G5:I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79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32.25" thickBot="1">
      <c r="A8" s="27"/>
      <c r="B8" s="27" t="s">
        <v>35</v>
      </c>
      <c r="C8" s="28"/>
      <c r="D8" s="2" t="s">
        <v>59</v>
      </c>
      <c r="E8" s="1" t="s">
        <v>61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64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64</v>
      </c>
      <c r="E8" s="1" t="s">
        <v>68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78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67</v>
      </c>
      <c r="E8" s="1" t="s">
        <v>69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77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66</v>
      </c>
      <c r="E8" s="1" t="s">
        <v>71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62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32.25" thickBot="1">
      <c r="A8" s="27"/>
      <c r="B8" s="27" t="s">
        <v>35</v>
      </c>
      <c r="C8" s="28"/>
      <c r="D8" s="2" t="s">
        <v>62</v>
      </c>
      <c r="E8" s="1" t="s">
        <v>72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workbookViewId="0" topLeftCell="K1">
      <selection activeCell="V16" sqref="V16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10.253906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27" t="s">
        <v>260</v>
      </c>
      <c r="B8" s="27" t="s">
        <v>35</v>
      </c>
      <c r="C8" s="28"/>
      <c r="D8" s="2" t="s">
        <v>251</v>
      </c>
      <c r="E8" s="1" t="s">
        <v>254</v>
      </c>
      <c r="F8" s="1" t="s">
        <v>41</v>
      </c>
      <c r="G8" s="2"/>
      <c r="H8" s="1"/>
      <c r="I8" s="1"/>
      <c r="J8" s="1" t="s">
        <v>109</v>
      </c>
      <c r="K8" s="27" t="s">
        <v>107</v>
      </c>
      <c r="L8" s="27" t="s">
        <v>256</v>
      </c>
      <c r="M8" s="29">
        <v>41459</v>
      </c>
      <c r="N8" s="27" t="s">
        <v>108</v>
      </c>
      <c r="O8" s="11">
        <v>41471</v>
      </c>
      <c r="P8" s="1" t="s">
        <v>257</v>
      </c>
      <c r="Q8" s="30" t="s">
        <v>258</v>
      </c>
      <c r="R8" s="33">
        <v>4510030</v>
      </c>
      <c r="S8" s="1" t="s">
        <v>37</v>
      </c>
      <c r="T8" s="12">
        <v>153388.77</v>
      </c>
      <c r="U8" s="13">
        <v>1</v>
      </c>
      <c r="V8" s="12">
        <f>U8*T8</f>
        <v>153388.77</v>
      </c>
      <c r="W8" s="2" t="s">
        <v>182</v>
      </c>
      <c r="X8" s="2" t="s">
        <v>183</v>
      </c>
      <c r="Y8" s="1" t="s">
        <v>184</v>
      </c>
      <c r="Z8" s="1" t="s">
        <v>127</v>
      </c>
      <c r="AA8" s="1"/>
      <c r="AB8" s="1" t="s">
        <v>185</v>
      </c>
      <c r="AC8" s="11">
        <v>41487</v>
      </c>
      <c r="AD8" s="11"/>
      <c r="AE8" s="12">
        <v>153388.77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153388.77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63.75" thickBot="1">
      <c r="A10" s="27" t="s">
        <v>278</v>
      </c>
      <c r="B10" s="27" t="s">
        <v>35</v>
      </c>
      <c r="C10" s="28"/>
      <c r="D10" s="2" t="s">
        <v>251</v>
      </c>
      <c r="E10" s="1" t="s">
        <v>254</v>
      </c>
      <c r="F10" s="1" t="s">
        <v>41</v>
      </c>
      <c r="G10" s="2"/>
      <c r="H10" s="1"/>
      <c r="I10" s="1"/>
      <c r="J10" s="1" t="s">
        <v>109</v>
      </c>
      <c r="K10" s="27" t="s">
        <v>107</v>
      </c>
      <c r="L10" s="27" t="s">
        <v>255</v>
      </c>
      <c r="M10" s="29">
        <v>41505</v>
      </c>
      <c r="N10" s="27" t="s">
        <v>108</v>
      </c>
      <c r="O10" s="11">
        <v>41516</v>
      </c>
      <c r="P10" s="1" t="s">
        <v>279</v>
      </c>
      <c r="Q10" s="2" t="s">
        <v>259</v>
      </c>
      <c r="R10" s="33">
        <v>4528751</v>
      </c>
      <c r="S10" s="1" t="s">
        <v>37</v>
      </c>
      <c r="T10" s="12">
        <v>2347046.05</v>
      </c>
      <c r="U10" s="13">
        <v>1</v>
      </c>
      <c r="V10" s="12">
        <f>U10*T10</f>
        <v>2347046.05</v>
      </c>
      <c r="W10" s="2" t="s">
        <v>280</v>
      </c>
      <c r="X10" s="2" t="s">
        <v>281</v>
      </c>
      <c r="Y10" s="1" t="s">
        <v>282</v>
      </c>
      <c r="Z10" s="1" t="s">
        <v>139</v>
      </c>
      <c r="AA10" s="1"/>
      <c r="AB10" s="1" t="s">
        <v>283</v>
      </c>
      <c r="AC10" s="11">
        <v>41548</v>
      </c>
      <c r="AD10" s="11"/>
      <c r="AE10" s="12">
        <f>2274607.61</f>
        <v>2274607.61</v>
      </c>
      <c r="AF10" s="11"/>
      <c r="AG10" s="1"/>
      <c r="AH10" s="16"/>
    </row>
    <row r="11" spans="1:34" ht="12.75" customHeight="1" thickBot="1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14">
        <f>SUM(V10:V10)</f>
        <v>2347046.05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6"/>
    </row>
    <row r="12" spans="1:34" ht="63.75" thickBot="1">
      <c r="A12" s="27" t="s">
        <v>311</v>
      </c>
      <c r="B12" s="27" t="s">
        <v>35</v>
      </c>
      <c r="C12" s="28"/>
      <c r="D12" s="2" t="s">
        <v>251</v>
      </c>
      <c r="E12" s="1" t="s">
        <v>254</v>
      </c>
      <c r="F12" s="1" t="s">
        <v>41</v>
      </c>
      <c r="G12" s="2"/>
      <c r="H12" s="1"/>
      <c r="I12" s="1"/>
      <c r="J12" s="1" t="s">
        <v>109</v>
      </c>
      <c r="K12" s="27" t="s">
        <v>107</v>
      </c>
      <c r="L12" s="27" t="s">
        <v>313</v>
      </c>
      <c r="M12" s="29">
        <v>41626</v>
      </c>
      <c r="N12" s="27" t="s">
        <v>108</v>
      </c>
      <c r="O12" s="11">
        <v>41638</v>
      </c>
      <c r="P12" s="1" t="s">
        <v>321</v>
      </c>
      <c r="Q12" s="2" t="s">
        <v>259</v>
      </c>
      <c r="R12" s="33">
        <v>4528751</v>
      </c>
      <c r="S12" s="1" t="s">
        <v>37</v>
      </c>
      <c r="T12" s="12">
        <v>371596.16</v>
      </c>
      <c r="U12" s="13">
        <v>1</v>
      </c>
      <c r="V12" s="12">
        <f>U12*T12</f>
        <v>371596.16</v>
      </c>
      <c r="W12" s="2" t="s">
        <v>280</v>
      </c>
      <c r="X12" s="2" t="s">
        <v>281</v>
      </c>
      <c r="Y12" s="1" t="s">
        <v>282</v>
      </c>
      <c r="Z12" s="1" t="s">
        <v>139</v>
      </c>
      <c r="AA12" s="1"/>
      <c r="AB12" s="1" t="s">
        <v>283</v>
      </c>
      <c r="AC12" s="11">
        <v>41670</v>
      </c>
      <c r="AD12" s="11"/>
      <c r="AE12" s="12"/>
      <c r="AF12" s="11"/>
      <c r="AG12" s="1"/>
      <c r="AH12" s="16"/>
    </row>
    <row r="13" spans="1:34" ht="12.75" customHeight="1" thickBot="1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14">
        <f>SUM(V12:V12)</f>
        <v>371596.16</v>
      </c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16"/>
    </row>
    <row r="14" spans="1:34" ht="53.25" thickBot="1">
      <c r="A14" s="27" t="s">
        <v>312</v>
      </c>
      <c r="B14" s="27" t="s">
        <v>35</v>
      </c>
      <c r="C14" s="28"/>
      <c r="D14" s="2" t="s">
        <v>251</v>
      </c>
      <c r="E14" s="1" t="s">
        <v>254</v>
      </c>
      <c r="F14" s="1" t="s">
        <v>41</v>
      </c>
      <c r="G14" s="2"/>
      <c r="H14" s="1"/>
      <c r="I14" s="1"/>
      <c r="J14" s="1" t="s">
        <v>109</v>
      </c>
      <c r="K14" s="27" t="s">
        <v>111</v>
      </c>
      <c r="L14" s="27" t="s">
        <v>314</v>
      </c>
      <c r="M14" s="11">
        <v>41627</v>
      </c>
      <c r="N14" s="27" t="s">
        <v>128</v>
      </c>
      <c r="O14" s="11">
        <v>41638</v>
      </c>
      <c r="P14" s="1" t="s">
        <v>123</v>
      </c>
      <c r="Q14" s="2" t="s">
        <v>315</v>
      </c>
      <c r="R14" s="33">
        <v>4528751</v>
      </c>
      <c r="S14" s="1" t="s">
        <v>37</v>
      </c>
      <c r="T14" s="12">
        <v>476325</v>
      </c>
      <c r="U14" s="13">
        <v>1</v>
      </c>
      <c r="V14" s="12">
        <f>U14*T14</f>
        <v>476325</v>
      </c>
      <c r="W14" s="2" t="s">
        <v>316</v>
      </c>
      <c r="X14" s="2" t="s">
        <v>317</v>
      </c>
      <c r="Y14" s="1" t="s">
        <v>318</v>
      </c>
      <c r="Z14" s="1" t="s">
        <v>319</v>
      </c>
      <c r="AA14" s="1"/>
      <c r="AB14" s="1" t="s">
        <v>320</v>
      </c>
      <c r="AC14" s="11">
        <v>41698</v>
      </c>
      <c r="AD14" s="11"/>
      <c r="AE14" s="12"/>
      <c r="AF14" s="11"/>
      <c r="AG14" s="1"/>
      <c r="AH14" s="16"/>
    </row>
    <row r="15" spans="1:34" ht="12.75" customHeight="1" thickBot="1">
      <c r="A15" s="34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14">
        <f>SUM(V14:V14)</f>
        <v>476325</v>
      </c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16"/>
    </row>
    <row r="16" spans="1:34" ht="12.75" customHeight="1" thickBot="1">
      <c r="A16" s="34" t="s"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14">
        <f>V9+V11+V13+V15</f>
        <v>3348355.98</v>
      </c>
      <c r="W16" s="37"/>
      <c r="X16" s="38"/>
      <c r="Y16" s="38"/>
      <c r="Z16" s="38"/>
      <c r="AA16" s="38"/>
      <c r="AB16" s="38"/>
      <c r="AC16" s="38"/>
      <c r="AD16" s="39"/>
      <c r="AE16" s="14">
        <f>AE8+AE10+AE12+AE14</f>
        <v>2427996.38</v>
      </c>
      <c r="AF16" s="37"/>
      <c r="AG16" s="39"/>
      <c r="AH16" s="16"/>
    </row>
    <row r="17" spans="1:3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 customHeight="1">
      <c r="A18" s="52" t="s">
        <v>83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12.75" customHeight="1">
      <c r="A19" s="52" t="s">
        <v>84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ht="12.75" customHeight="1">
      <c r="A20" s="52" t="s">
        <v>75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ht="12.75" customHeight="1">
      <c r="A21" s="52" t="s">
        <v>74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5"/>
      <c r="U22" s="26"/>
      <c r="V22" s="2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5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5"/>
      <c r="U23" s="17"/>
      <c r="V23" s="25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9"/>
      <c r="AI23" s="19"/>
    </row>
    <row r="24" spans="1:35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3"/>
      <c r="T24" s="17"/>
      <c r="U24" s="17"/>
      <c r="V24" s="17"/>
      <c r="W24" s="17"/>
      <c r="X24" s="51"/>
      <c r="Y24" s="51"/>
      <c r="Z24" s="51"/>
      <c r="AA24" s="51"/>
      <c r="AB24" s="51"/>
      <c r="AC24" s="17"/>
      <c r="AD24" s="17"/>
      <c r="AE24" s="17"/>
      <c r="AF24" s="17"/>
      <c r="AG24" s="17"/>
      <c r="AH24" s="19"/>
      <c r="AI24" s="19"/>
    </row>
    <row r="25" spans="19:35" ht="12.75" customHeight="1">
      <c r="S25" s="24"/>
      <c r="W25" s="19"/>
      <c r="X25" s="50"/>
      <c r="Y25" s="50"/>
      <c r="Z25" s="50"/>
      <c r="AA25" s="50"/>
      <c r="AB25" s="20"/>
      <c r="AC25" s="19"/>
      <c r="AD25" s="50"/>
      <c r="AE25" s="50"/>
      <c r="AF25" s="50"/>
      <c r="AG25" s="50"/>
      <c r="AH25" s="21"/>
      <c r="AI25" s="19"/>
    </row>
    <row r="26" spans="1:35" ht="12.75">
      <c r="A26" s="32"/>
      <c r="W26" s="19"/>
      <c r="X26" s="50"/>
      <c r="Y26" s="50"/>
      <c r="Z26" s="50"/>
      <c r="AA26" s="50"/>
      <c r="AB26" s="21"/>
      <c r="AC26" s="19"/>
      <c r="AD26" s="50"/>
      <c r="AE26" s="50"/>
      <c r="AF26" s="50"/>
      <c r="AG26" s="50"/>
      <c r="AH26" s="21"/>
      <c r="AI26" s="19"/>
    </row>
    <row r="27" spans="23:35" ht="12.75">
      <c r="W27" s="19"/>
      <c r="X27" s="50"/>
      <c r="Y27" s="50"/>
      <c r="Z27" s="50"/>
      <c r="AA27" s="50"/>
      <c r="AB27" s="21"/>
      <c r="AC27" s="19"/>
      <c r="AD27" s="50"/>
      <c r="AE27" s="50"/>
      <c r="AF27" s="50"/>
      <c r="AG27" s="50"/>
      <c r="AH27" s="21"/>
      <c r="AI27" s="19"/>
    </row>
    <row r="28" spans="23:35" ht="12.75">
      <c r="W28" s="19"/>
      <c r="X28" s="50"/>
      <c r="Y28" s="50"/>
      <c r="Z28" s="50"/>
      <c r="AA28" s="50"/>
      <c r="AB28" s="21"/>
      <c r="AC28" s="19"/>
      <c r="AD28" s="50"/>
      <c r="AE28" s="50"/>
      <c r="AF28" s="50"/>
      <c r="AG28" s="50"/>
      <c r="AH28" s="21"/>
      <c r="AI28" s="19"/>
    </row>
    <row r="29" spans="23:35" ht="12.75">
      <c r="W29" s="19"/>
      <c r="X29" s="50"/>
      <c r="Y29" s="50"/>
      <c r="Z29" s="50"/>
      <c r="AA29" s="50"/>
      <c r="AB29" s="21"/>
      <c r="AC29" s="19"/>
      <c r="AD29" s="50"/>
      <c r="AE29" s="50"/>
      <c r="AF29" s="50"/>
      <c r="AG29" s="50"/>
      <c r="AH29" s="19"/>
      <c r="AI29" s="19"/>
    </row>
    <row r="30" spans="23:35" ht="12.75">
      <c r="W30" s="19"/>
      <c r="X30" s="50"/>
      <c r="Y30" s="50"/>
      <c r="Z30" s="50"/>
      <c r="AA30" s="50"/>
      <c r="AB30" s="21"/>
      <c r="AC30" s="19"/>
      <c r="AD30" s="50"/>
      <c r="AE30" s="50"/>
      <c r="AF30" s="50"/>
      <c r="AG30" s="50"/>
      <c r="AH30" s="19"/>
      <c r="AI30" s="19"/>
    </row>
    <row r="31" spans="23:35" ht="12.75">
      <c r="W31" s="19"/>
      <c r="X31" s="50"/>
      <c r="Y31" s="50"/>
      <c r="Z31" s="50"/>
      <c r="AA31" s="50"/>
      <c r="AB31" s="21"/>
      <c r="AC31" s="19"/>
      <c r="AD31" s="50"/>
      <c r="AE31" s="50"/>
      <c r="AF31" s="50"/>
      <c r="AG31" s="50"/>
      <c r="AH31" s="19"/>
      <c r="AI31" s="19"/>
    </row>
    <row r="32" spans="23:35" ht="12.75">
      <c r="W32" s="19"/>
      <c r="X32" s="50"/>
      <c r="Y32" s="50"/>
      <c r="Z32" s="50"/>
      <c r="AA32" s="50"/>
      <c r="AB32" s="21"/>
      <c r="AC32" s="19"/>
      <c r="AD32" s="19"/>
      <c r="AE32" s="19"/>
      <c r="AF32" s="19"/>
      <c r="AG32" s="19"/>
      <c r="AH32" s="19"/>
      <c r="AI32" s="19"/>
    </row>
    <row r="33" spans="23:35" ht="12.75">
      <c r="W33" s="19"/>
      <c r="X33" s="50"/>
      <c r="Y33" s="50"/>
      <c r="Z33" s="50"/>
      <c r="AA33" s="50"/>
      <c r="AB33" s="20"/>
      <c r="AC33" s="19"/>
      <c r="AD33" s="19"/>
      <c r="AE33" s="19"/>
      <c r="AF33" s="19"/>
      <c r="AG33" s="19"/>
      <c r="AH33" s="19"/>
      <c r="AI33" s="19"/>
    </row>
    <row r="34" spans="23:35" ht="12.75"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</sheetData>
  <autoFilter ref="A6:AG16"/>
  <mergeCells count="50">
    <mergeCell ref="AE5:AG5"/>
    <mergeCell ref="A16:U16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Q5:V5"/>
    <mergeCell ref="W5:AB5"/>
    <mergeCell ref="J5:J6"/>
    <mergeCell ref="K5:K6"/>
    <mergeCell ref="L5:L6"/>
    <mergeCell ref="M5:M6"/>
    <mergeCell ref="N5:N6"/>
    <mergeCell ref="O5:P5"/>
    <mergeCell ref="AD28:AG28"/>
    <mergeCell ref="AD25:AG25"/>
    <mergeCell ref="X26:AA26"/>
    <mergeCell ref="AF16:AG16"/>
    <mergeCell ref="W16:AD16"/>
    <mergeCell ref="X24:AB24"/>
    <mergeCell ref="AD26:AG26"/>
    <mergeCell ref="X27:AA27"/>
    <mergeCell ref="X33:AA33"/>
    <mergeCell ref="X29:AA29"/>
    <mergeCell ref="X30:AA30"/>
    <mergeCell ref="X31:AA31"/>
    <mergeCell ref="X32:AA32"/>
    <mergeCell ref="AD31:AG31"/>
    <mergeCell ref="X25:AA25"/>
    <mergeCell ref="AD30:AG30"/>
    <mergeCell ref="A18:AG18"/>
    <mergeCell ref="A19:AG19"/>
    <mergeCell ref="A21:AG21"/>
    <mergeCell ref="A20:AG20"/>
    <mergeCell ref="AD27:AG27"/>
    <mergeCell ref="X28:AA28"/>
    <mergeCell ref="AD29:AG29"/>
    <mergeCell ref="A9:U9"/>
    <mergeCell ref="W9:AG9"/>
    <mergeCell ref="A15:U15"/>
    <mergeCell ref="W15:AG15"/>
    <mergeCell ref="A13:U13"/>
    <mergeCell ref="W13:AG13"/>
    <mergeCell ref="A11:U11"/>
    <mergeCell ref="W11:AG1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76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21.75" thickBot="1">
      <c r="A8" s="27"/>
      <c r="B8" s="27" t="s">
        <v>35</v>
      </c>
      <c r="C8" s="28"/>
      <c r="D8" s="2" t="s">
        <v>65</v>
      </c>
      <c r="E8" s="1" t="s">
        <v>73</v>
      </c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219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13.5" thickBot="1">
      <c r="A8" s="27"/>
      <c r="B8" s="27" t="s">
        <v>35</v>
      </c>
      <c r="C8" s="28"/>
      <c r="D8" s="2"/>
      <c r="E8" s="1"/>
      <c r="F8" s="1" t="s">
        <v>41</v>
      </c>
      <c r="G8" s="2"/>
      <c r="H8" s="1"/>
      <c r="I8" s="1"/>
      <c r="J8" s="1"/>
      <c r="K8" s="1"/>
      <c r="L8" s="27"/>
      <c r="M8" s="29"/>
      <c r="N8" s="27"/>
      <c r="O8" s="11"/>
      <c r="P8" s="1"/>
      <c r="Q8" s="2"/>
      <c r="R8" s="1"/>
      <c r="S8" s="1" t="s">
        <v>37</v>
      </c>
      <c r="T8" s="12">
        <v>0</v>
      </c>
      <c r="U8" s="13">
        <v>1</v>
      </c>
      <c r="V8" s="12">
        <f>U8*T8</f>
        <v>0</v>
      </c>
      <c r="W8" s="2"/>
      <c r="X8" s="30"/>
      <c r="Y8" s="1"/>
      <c r="Z8" s="31"/>
      <c r="AA8" s="1"/>
      <c r="AB8" s="1"/>
      <c r="AC8" s="11"/>
      <c r="AD8" s="11"/>
      <c r="AE8" s="12"/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workbookViewId="0" topLeftCell="K6">
      <selection activeCell="V19" sqref="V19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10.253906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80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27" t="s">
        <v>211</v>
      </c>
      <c r="B8" s="27" t="s">
        <v>35</v>
      </c>
      <c r="C8" s="28"/>
      <c r="D8" s="2" t="s">
        <v>48</v>
      </c>
      <c r="E8" s="1" t="s">
        <v>49</v>
      </c>
      <c r="F8" s="1" t="s">
        <v>41</v>
      </c>
      <c r="G8" s="2"/>
      <c r="H8" s="1"/>
      <c r="I8" s="1"/>
      <c r="J8" s="1" t="s">
        <v>109</v>
      </c>
      <c r="K8" s="27" t="s">
        <v>107</v>
      </c>
      <c r="L8" s="27" t="s">
        <v>188</v>
      </c>
      <c r="M8" s="29">
        <v>41372</v>
      </c>
      <c r="N8" s="27" t="s">
        <v>108</v>
      </c>
      <c r="O8" s="11">
        <v>41383</v>
      </c>
      <c r="P8" s="1" t="s">
        <v>195</v>
      </c>
      <c r="Q8" s="2" t="s">
        <v>203</v>
      </c>
      <c r="R8" s="1" t="s">
        <v>196</v>
      </c>
      <c r="S8" s="1" t="s">
        <v>37</v>
      </c>
      <c r="T8" s="12">
        <v>119300</v>
      </c>
      <c r="U8" s="13">
        <v>1</v>
      </c>
      <c r="V8" s="12">
        <f>U8*T8</f>
        <v>119300</v>
      </c>
      <c r="W8" s="2" t="s">
        <v>197</v>
      </c>
      <c r="X8" s="30" t="s">
        <v>198</v>
      </c>
      <c r="Y8" s="1" t="s">
        <v>199</v>
      </c>
      <c r="Z8" s="31" t="s">
        <v>132</v>
      </c>
      <c r="AA8" s="1"/>
      <c r="AB8" s="1" t="s">
        <v>200</v>
      </c>
      <c r="AC8" s="11">
        <v>41455</v>
      </c>
      <c r="AD8" s="11">
        <v>41455</v>
      </c>
      <c r="AE8" s="12">
        <v>104369.4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119300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53.25" thickBot="1">
      <c r="A10" s="27" t="s">
        <v>213</v>
      </c>
      <c r="B10" s="27" t="s">
        <v>35</v>
      </c>
      <c r="C10" s="28"/>
      <c r="D10" s="2" t="s">
        <v>48</v>
      </c>
      <c r="E10" s="1" t="s">
        <v>49</v>
      </c>
      <c r="F10" s="1" t="s">
        <v>41</v>
      </c>
      <c r="G10" s="2"/>
      <c r="H10" s="1"/>
      <c r="I10" s="1"/>
      <c r="J10" s="1" t="s">
        <v>109</v>
      </c>
      <c r="K10" s="27" t="s">
        <v>111</v>
      </c>
      <c r="L10" s="27" t="s">
        <v>192</v>
      </c>
      <c r="M10" s="29">
        <v>41474</v>
      </c>
      <c r="N10" s="27" t="s">
        <v>128</v>
      </c>
      <c r="O10" s="11">
        <v>41484</v>
      </c>
      <c r="P10" s="1" t="s">
        <v>123</v>
      </c>
      <c r="Q10" s="2" t="s">
        <v>205</v>
      </c>
      <c r="R10" s="1" t="s">
        <v>202</v>
      </c>
      <c r="S10" s="1" t="s">
        <v>37</v>
      </c>
      <c r="T10" s="12">
        <v>158977.5</v>
      </c>
      <c r="U10" s="13">
        <v>1</v>
      </c>
      <c r="V10" s="12">
        <f>U10*T10</f>
        <v>158977.5</v>
      </c>
      <c r="W10" s="2" t="s">
        <v>206</v>
      </c>
      <c r="X10" s="30" t="s">
        <v>207</v>
      </c>
      <c r="Y10" s="1" t="s">
        <v>208</v>
      </c>
      <c r="Z10" s="1" t="s">
        <v>148</v>
      </c>
      <c r="AA10" s="1"/>
      <c r="AB10" s="1" t="s">
        <v>209</v>
      </c>
      <c r="AC10" s="11">
        <v>41501</v>
      </c>
      <c r="AD10" s="11"/>
      <c r="AE10" s="12">
        <v>158977.5</v>
      </c>
      <c r="AF10" s="11"/>
      <c r="AG10" s="1"/>
      <c r="AH10" s="16"/>
    </row>
    <row r="11" spans="1:34" ht="12.75" customHeight="1" thickBot="1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14">
        <f>SUM(V10:V10)</f>
        <v>158977.5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6"/>
    </row>
    <row r="12" spans="1:34" ht="63.75" thickBot="1">
      <c r="A12" s="27" t="s">
        <v>212</v>
      </c>
      <c r="B12" s="27" t="s">
        <v>35</v>
      </c>
      <c r="C12" s="28"/>
      <c r="D12" s="2" t="s">
        <v>48</v>
      </c>
      <c r="E12" s="1" t="s">
        <v>49</v>
      </c>
      <c r="F12" s="1" t="s">
        <v>41</v>
      </c>
      <c r="G12" s="2"/>
      <c r="H12" s="1"/>
      <c r="I12" s="1"/>
      <c r="J12" s="1" t="s">
        <v>109</v>
      </c>
      <c r="K12" s="27" t="s">
        <v>107</v>
      </c>
      <c r="L12" s="27" t="s">
        <v>193</v>
      </c>
      <c r="M12" s="29">
        <v>41481</v>
      </c>
      <c r="N12" s="27" t="s">
        <v>108</v>
      </c>
      <c r="O12" s="11">
        <v>41491</v>
      </c>
      <c r="P12" s="1" t="s">
        <v>201</v>
      </c>
      <c r="Q12" s="2" t="s">
        <v>204</v>
      </c>
      <c r="R12" s="1" t="s">
        <v>196</v>
      </c>
      <c r="S12" s="1" t="s">
        <v>37</v>
      </c>
      <c r="T12" s="12">
        <v>103100</v>
      </c>
      <c r="U12" s="13">
        <v>1</v>
      </c>
      <c r="V12" s="12">
        <f>U12*T12</f>
        <v>103100</v>
      </c>
      <c r="W12" s="2" t="s">
        <v>197</v>
      </c>
      <c r="X12" s="30" t="s">
        <v>198</v>
      </c>
      <c r="Y12" s="1" t="s">
        <v>199</v>
      </c>
      <c r="Z12" s="31" t="s">
        <v>132</v>
      </c>
      <c r="AA12" s="1"/>
      <c r="AB12" s="1" t="s">
        <v>200</v>
      </c>
      <c r="AC12" s="11">
        <v>41547</v>
      </c>
      <c r="AD12" s="11"/>
      <c r="AE12" s="12">
        <f>51828.5+42817.66+8453.84</f>
        <v>103100</v>
      </c>
      <c r="AF12" s="11"/>
      <c r="AG12" s="1"/>
      <c r="AH12" s="16"/>
    </row>
    <row r="13" spans="1:34" ht="12.75" customHeight="1" thickBot="1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14">
        <f>SUM(V12:V12)</f>
        <v>103100</v>
      </c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16"/>
    </row>
    <row r="14" spans="1:34" ht="53.25" thickBot="1">
      <c r="A14" s="27" t="s">
        <v>284</v>
      </c>
      <c r="B14" s="27" t="s">
        <v>35</v>
      </c>
      <c r="C14" s="28"/>
      <c r="D14" s="2" t="s">
        <v>48</v>
      </c>
      <c r="E14" s="1" t="s">
        <v>49</v>
      </c>
      <c r="F14" s="1" t="s">
        <v>41</v>
      </c>
      <c r="G14" s="2"/>
      <c r="H14" s="1"/>
      <c r="I14" s="1"/>
      <c r="J14" s="1" t="s">
        <v>109</v>
      </c>
      <c r="K14" s="27" t="s">
        <v>111</v>
      </c>
      <c r="L14" s="27" t="s">
        <v>194</v>
      </c>
      <c r="M14" s="29">
        <v>41512</v>
      </c>
      <c r="N14" s="27" t="s">
        <v>128</v>
      </c>
      <c r="O14" s="11">
        <v>41521</v>
      </c>
      <c r="P14" s="1" t="s">
        <v>272</v>
      </c>
      <c r="Q14" s="2" t="s">
        <v>210</v>
      </c>
      <c r="R14" s="1">
        <v>7523040</v>
      </c>
      <c r="S14" s="1" t="s">
        <v>37</v>
      </c>
      <c r="T14" s="12">
        <v>385420</v>
      </c>
      <c r="U14" s="13">
        <v>1</v>
      </c>
      <c r="V14" s="12">
        <f>U14*T14</f>
        <v>385420</v>
      </c>
      <c r="W14" s="2" t="s">
        <v>273</v>
      </c>
      <c r="X14" s="30" t="s">
        <v>274</v>
      </c>
      <c r="Y14" s="1" t="s">
        <v>275</v>
      </c>
      <c r="Z14" s="1" t="s">
        <v>276</v>
      </c>
      <c r="AA14" s="1"/>
      <c r="AB14" s="1" t="s">
        <v>277</v>
      </c>
      <c r="AC14" s="11">
        <v>41577</v>
      </c>
      <c r="AD14" s="11"/>
      <c r="AE14" s="12">
        <v>385420</v>
      </c>
      <c r="AF14" s="11"/>
      <c r="AG14" s="1"/>
      <c r="AH14" s="16"/>
    </row>
    <row r="15" spans="1:34" ht="12.75" customHeight="1" thickBot="1">
      <c r="A15" s="34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14">
        <f>SUM(V14:V14)</f>
        <v>385420</v>
      </c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16"/>
    </row>
    <row r="16" spans="1:34" ht="63.75" thickBot="1">
      <c r="A16" s="27" t="s">
        <v>308</v>
      </c>
      <c r="B16" s="27" t="s">
        <v>35</v>
      </c>
      <c r="C16" s="28"/>
      <c r="D16" s="2" t="s">
        <v>48</v>
      </c>
      <c r="E16" s="1" t="s">
        <v>49</v>
      </c>
      <c r="F16" s="1" t="s">
        <v>41</v>
      </c>
      <c r="G16" s="2"/>
      <c r="H16" s="1"/>
      <c r="I16" s="1"/>
      <c r="J16" s="1" t="s">
        <v>109</v>
      </c>
      <c r="K16" s="27" t="s">
        <v>107</v>
      </c>
      <c r="L16" s="27" t="s">
        <v>193</v>
      </c>
      <c r="M16" s="29">
        <v>41547</v>
      </c>
      <c r="N16" s="27" t="s">
        <v>108</v>
      </c>
      <c r="O16" s="11">
        <v>41558</v>
      </c>
      <c r="P16" s="1" t="s">
        <v>309</v>
      </c>
      <c r="Q16" s="2" t="s">
        <v>310</v>
      </c>
      <c r="R16" s="1" t="s">
        <v>196</v>
      </c>
      <c r="S16" s="1" t="s">
        <v>37</v>
      </c>
      <c r="T16" s="12">
        <v>272250</v>
      </c>
      <c r="U16" s="13">
        <v>1</v>
      </c>
      <c r="V16" s="12">
        <f>U16*T16</f>
        <v>272250</v>
      </c>
      <c r="W16" s="2" t="s">
        <v>197</v>
      </c>
      <c r="X16" s="30" t="s">
        <v>198</v>
      </c>
      <c r="Y16" s="1" t="s">
        <v>199</v>
      </c>
      <c r="Z16" s="31" t="s">
        <v>132</v>
      </c>
      <c r="AA16" s="1"/>
      <c r="AB16" s="1" t="s">
        <v>200</v>
      </c>
      <c r="AC16" s="11">
        <v>41639</v>
      </c>
      <c r="AD16" s="11"/>
      <c r="AE16" s="12">
        <f>133360.01+33525.65+8502.8+22248.14</f>
        <v>197636.59999999998</v>
      </c>
      <c r="AF16" s="11"/>
      <c r="AG16" s="1"/>
      <c r="AH16" s="16"/>
    </row>
    <row r="17" spans="1:34" ht="12.75" customHeight="1" thickBot="1">
      <c r="A17" s="34" t="s">
        <v>36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14">
        <f>SUM(V16:V16)</f>
        <v>272250</v>
      </c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9"/>
      <c r="AH17" s="16"/>
    </row>
    <row r="18" spans="1:34" ht="63.75" thickBot="1">
      <c r="A18" s="27" t="s">
        <v>322</v>
      </c>
      <c r="B18" s="27" t="s">
        <v>35</v>
      </c>
      <c r="C18" s="28"/>
      <c r="D18" s="2" t="s">
        <v>48</v>
      </c>
      <c r="E18" s="1" t="s">
        <v>49</v>
      </c>
      <c r="F18" s="1" t="s">
        <v>41</v>
      </c>
      <c r="G18" s="2"/>
      <c r="H18" s="1"/>
      <c r="I18" s="1"/>
      <c r="J18" s="1" t="s">
        <v>109</v>
      </c>
      <c r="K18" s="27" t="s">
        <v>107</v>
      </c>
      <c r="L18" s="27" t="s">
        <v>325</v>
      </c>
      <c r="M18" s="29">
        <v>41625</v>
      </c>
      <c r="N18" s="27" t="s">
        <v>108</v>
      </c>
      <c r="O18" s="11">
        <v>41638</v>
      </c>
      <c r="P18" s="1" t="s">
        <v>323</v>
      </c>
      <c r="Q18" s="2" t="s">
        <v>324</v>
      </c>
      <c r="R18" s="1" t="s">
        <v>196</v>
      </c>
      <c r="S18" s="1" t="s">
        <v>37</v>
      </c>
      <c r="T18" s="12">
        <v>191000</v>
      </c>
      <c r="U18" s="13">
        <v>1</v>
      </c>
      <c r="V18" s="12">
        <f>U18*T18</f>
        <v>191000</v>
      </c>
      <c r="W18" s="2" t="s">
        <v>197</v>
      </c>
      <c r="X18" s="30" t="s">
        <v>198</v>
      </c>
      <c r="Y18" s="1" t="s">
        <v>199</v>
      </c>
      <c r="Z18" s="31" t="s">
        <v>132</v>
      </c>
      <c r="AA18" s="1"/>
      <c r="AB18" s="1" t="s">
        <v>200</v>
      </c>
      <c r="AC18" s="11">
        <v>41729</v>
      </c>
      <c r="AD18" s="11"/>
      <c r="AE18" s="12">
        <f>76929.9+114060.8</f>
        <v>190990.7</v>
      </c>
      <c r="AF18" s="11"/>
      <c r="AG18" s="1"/>
      <c r="AH18" s="16"/>
    </row>
    <row r="19" spans="1:34" ht="12.75" customHeight="1" thickBot="1">
      <c r="A19" s="34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14">
        <f>SUM(V18:V18)</f>
        <v>191000</v>
      </c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16"/>
    </row>
    <row r="20" spans="1:34" ht="12.75" customHeight="1" thickBot="1">
      <c r="A20" s="34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14">
        <f>V9+V11+V13+V15+V17+V19</f>
        <v>1230047.5</v>
      </c>
      <c r="W20" s="37"/>
      <c r="X20" s="38"/>
      <c r="Y20" s="38"/>
      <c r="Z20" s="38"/>
      <c r="AA20" s="38"/>
      <c r="AB20" s="38"/>
      <c r="AC20" s="38"/>
      <c r="AD20" s="39"/>
      <c r="AE20" s="14">
        <f>AE8+AE10+AE12+AE14+AE16+AE18</f>
        <v>1140494.2</v>
      </c>
      <c r="AF20" s="37"/>
      <c r="AG20" s="39"/>
      <c r="AH20" s="16"/>
    </row>
    <row r="21" spans="1:3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 customHeight="1">
      <c r="A22" s="52" t="s">
        <v>214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ht="12.75" customHeight="1">
      <c r="A23" s="52" t="s">
        <v>215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ht="12.75" customHeight="1">
      <c r="A24" s="52" t="s">
        <v>216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ht="12.75" customHeight="1">
      <c r="A25" s="52" t="s">
        <v>217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5"/>
      <c r="U26" s="26"/>
      <c r="V26" s="2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5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5"/>
      <c r="U27" s="17"/>
      <c r="V27" s="2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9"/>
      <c r="AI27" s="19"/>
    </row>
    <row r="28" spans="1:35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3"/>
      <c r="T28" s="17"/>
      <c r="U28" s="17"/>
      <c r="V28" s="17"/>
      <c r="W28" s="17"/>
      <c r="X28" s="51"/>
      <c r="Y28" s="51"/>
      <c r="Z28" s="51"/>
      <c r="AA28" s="51"/>
      <c r="AB28" s="51"/>
      <c r="AC28" s="17"/>
      <c r="AD28" s="17"/>
      <c r="AE28" s="17"/>
      <c r="AF28" s="17"/>
      <c r="AG28" s="17"/>
      <c r="AH28" s="19"/>
      <c r="AI28" s="19"/>
    </row>
    <row r="29" spans="19:35" ht="12.75" customHeight="1">
      <c r="S29" s="24"/>
      <c r="W29" s="19"/>
      <c r="X29" s="50"/>
      <c r="Y29" s="50"/>
      <c r="Z29" s="50"/>
      <c r="AA29" s="50"/>
      <c r="AB29" s="20"/>
      <c r="AC29" s="19"/>
      <c r="AD29" s="50"/>
      <c r="AE29" s="50"/>
      <c r="AF29" s="50"/>
      <c r="AG29" s="50"/>
      <c r="AH29" s="21"/>
      <c r="AI29" s="19"/>
    </row>
    <row r="30" spans="23:35" ht="12.75">
      <c r="W30" s="19"/>
      <c r="X30" s="50"/>
      <c r="Y30" s="50"/>
      <c r="Z30" s="50"/>
      <c r="AA30" s="50"/>
      <c r="AB30" s="21"/>
      <c r="AC30" s="19"/>
      <c r="AD30" s="50"/>
      <c r="AE30" s="50"/>
      <c r="AF30" s="50"/>
      <c r="AG30" s="50"/>
      <c r="AH30" s="21"/>
      <c r="AI30" s="19"/>
    </row>
    <row r="31" spans="23:35" ht="12.75">
      <c r="W31" s="19"/>
      <c r="X31" s="50"/>
      <c r="Y31" s="50"/>
      <c r="Z31" s="50"/>
      <c r="AA31" s="50"/>
      <c r="AB31" s="21"/>
      <c r="AC31" s="19"/>
      <c r="AD31" s="50"/>
      <c r="AE31" s="50"/>
      <c r="AF31" s="50"/>
      <c r="AG31" s="50"/>
      <c r="AH31" s="21"/>
      <c r="AI31" s="19"/>
    </row>
    <row r="32" spans="23:35" ht="12.75">
      <c r="W32" s="19"/>
      <c r="X32" s="50"/>
      <c r="Y32" s="50"/>
      <c r="Z32" s="50"/>
      <c r="AA32" s="50"/>
      <c r="AB32" s="21"/>
      <c r="AC32" s="19"/>
      <c r="AD32" s="50"/>
      <c r="AE32" s="50"/>
      <c r="AF32" s="50"/>
      <c r="AG32" s="50"/>
      <c r="AH32" s="21"/>
      <c r="AI32" s="19"/>
    </row>
    <row r="33" spans="23:35" ht="12.75">
      <c r="W33" s="19"/>
      <c r="X33" s="50"/>
      <c r="Y33" s="50"/>
      <c r="Z33" s="50"/>
      <c r="AA33" s="50"/>
      <c r="AB33" s="21"/>
      <c r="AC33" s="19"/>
      <c r="AD33" s="50"/>
      <c r="AE33" s="50"/>
      <c r="AF33" s="50"/>
      <c r="AG33" s="50"/>
      <c r="AH33" s="19"/>
      <c r="AI33" s="19"/>
    </row>
    <row r="34" spans="23:35" ht="12.75">
      <c r="W34" s="19"/>
      <c r="X34" s="50"/>
      <c r="Y34" s="50"/>
      <c r="Z34" s="50"/>
      <c r="AA34" s="50"/>
      <c r="AB34" s="21"/>
      <c r="AC34" s="19"/>
      <c r="AD34" s="50"/>
      <c r="AE34" s="50"/>
      <c r="AF34" s="50"/>
      <c r="AG34" s="50"/>
      <c r="AH34" s="19"/>
      <c r="AI34" s="19"/>
    </row>
    <row r="35" spans="23:35" ht="12.75">
      <c r="W35" s="19"/>
      <c r="X35" s="50"/>
      <c r="Y35" s="50"/>
      <c r="Z35" s="50"/>
      <c r="AA35" s="50"/>
      <c r="AB35" s="21"/>
      <c r="AC35" s="19"/>
      <c r="AD35" s="50"/>
      <c r="AE35" s="50"/>
      <c r="AF35" s="50"/>
      <c r="AG35" s="50"/>
      <c r="AH35" s="19"/>
      <c r="AI35" s="19"/>
    </row>
    <row r="36" spans="23:35" ht="12.75">
      <c r="W36" s="19"/>
      <c r="X36" s="50"/>
      <c r="Y36" s="50"/>
      <c r="Z36" s="50"/>
      <c r="AA36" s="50"/>
      <c r="AB36" s="21"/>
      <c r="AC36" s="19"/>
      <c r="AD36" s="19"/>
      <c r="AE36" s="19"/>
      <c r="AF36" s="19"/>
      <c r="AG36" s="19"/>
      <c r="AH36" s="19"/>
      <c r="AI36" s="19"/>
    </row>
    <row r="37" spans="23:35" ht="12.75">
      <c r="W37" s="19"/>
      <c r="X37" s="50"/>
      <c r="Y37" s="50"/>
      <c r="Z37" s="50"/>
      <c r="AA37" s="50"/>
      <c r="AB37" s="20"/>
      <c r="AC37" s="19"/>
      <c r="AD37" s="19"/>
      <c r="AE37" s="19"/>
      <c r="AF37" s="19"/>
      <c r="AG37" s="19"/>
      <c r="AH37" s="19"/>
      <c r="AI37" s="19"/>
    </row>
    <row r="38" spans="23:35" ht="12.75"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</sheetData>
  <autoFilter ref="A6:AG20"/>
  <mergeCells count="54">
    <mergeCell ref="A19:U19"/>
    <mergeCell ref="W19:AG19"/>
    <mergeCell ref="W13:AG13"/>
    <mergeCell ref="A9:U9"/>
    <mergeCell ref="W9:AG9"/>
    <mergeCell ref="A11:U11"/>
    <mergeCell ref="W11:AG11"/>
    <mergeCell ref="A17:U17"/>
    <mergeCell ref="W17:AG17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Q5:V5"/>
    <mergeCell ref="W5:AB5"/>
    <mergeCell ref="X28:AB28"/>
    <mergeCell ref="J5:J6"/>
    <mergeCell ref="K5:K6"/>
    <mergeCell ref="L5:L6"/>
    <mergeCell ref="M5:M6"/>
    <mergeCell ref="A15:U15"/>
    <mergeCell ref="W15:AG15"/>
    <mergeCell ref="A13:U13"/>
    <mergeCell ref="AD35:AG35"/>
    <mergeCell ref="N5:N6"/>
    <mergeCell ref="O5:P5"/>
    <mergeCell ref="AD33:AG33"/>
    <mergeCell ref="AD32:AG32"/>
    <mergeCell ref="A20:U20"/>
    <mergeCell ref="AD29:AG29"/>
    <mergeCell ref="X30:AA30"/>
    <mergeCell ref="AF20:AG20"/>
    <mergeCell ref="W20:AD20"/>
    <mergeCell ref="X37:AA37"/>
    <mergeCell ref="X33:AA33"/>
    <mergeCell ref="X34:AA34"/>
    <mergeCell ref="X35:AA35"/>
    <mergeCell ref="X36:AA36"/>
    <mergeCell ref="X29:AA29"/>
    <mergeCell ref="AD34:AG34"/>
    <mergeCell ref="A22:AG22"/>
    <mergeCell ref="A23:AG23"/>
    <mergeCell ref="A25:AG25"/>
    <mergeCell ref="A24:AG24"/>
    <mergeCell ref="AD31:AG31"/>
    <mergeCell ref="AD30:AG30"/>
    <mergeCell ref="X31:AA31"/>
    <mergeCell ref="X32:AA32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K1">
      <selection activeCell="V11" sqref="V1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54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53.25" thickBot="1">
      <c r="A8" s="27" t="s">
        <v>287</v>
      </c>
      <c r="B8" s="27" t="s">
        <v>35</v>
      </c>
      <c r="C8" s="28"/>
      <c r="D8" s="2" t="s">
        <v>54</v>
      </c>
      <c r="E8" s="1" t="s">
        <v>55</v>
      </c>
      <c r="F8" s="1" t="s">
        <v>41</v>
      </c>
      <c r="G8" s="2"/>
      <c r="H8" s="1"/>
      <c r="I8" s="1"/>
      <c r="J8" s="1" t="s">
        <v>109</v>
      </c>
      <c r="K8" s="27" t="s">
        <v>111</v>
      </c>
      <c r="L8" s="27" t="s">
        <v>234</v>
      </c>
      <c r="M8" s="29">
        <v>41512</v>
      </c>
      <c r="N8" s="27" t="s">
        <v>128</v>
      </c>
      <c r="O8" s="11">
        <v>41521</v>
      </c>
      <c r="P8" s="1" t="s">
        <v>123</v>
      </c>
      <c r="Q8" s="2" t="s">
        <v>233</v>
      </c>
      <c r="R8" s="1">
        <v>7523040</v>
      </c>
      <c r="S8" s="1" t="s">
        <v>37</v>
      </c>
      <c r="T8" s="12">
        <v>234740</v>
      </c>
      <c r="U8" s="13">
        <v>1</v>
      </c>
      <c r="V8" s="12">
        <f>U8*T8</f>
        <v>234740</v>
      </c>
      <c r="W8" s="2" t="s">
        <v>273</v>
      </c>
      <c r="X8" s="30" t="s">
        <v>274</v>
      </c>
      <c r="Y8" s="1" t="s">
        <v>275</v>
      </c>
      <c r="Z8" s="1" t="s">
        <v>276</v>
      </c>
      <c r="AA8" s="1"/>
      <c r="AB8" s="1" t="s">
        <v>277</v>
      </c>
      <c r="AC8" s="11">
        <v>41548</v>
      </c>
      <c r="AD8" s="11"/>
      <c r="AE8" s="12">
        <v>232846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234740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234740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232846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1:AA21"/>
    <mergeCell ref="X27:AA27"/>
    <mergeCell ref="X23:AA23"/>
    <mergeCell ref="X24:AA24"/>
    <mergeCell ref="X25:AA25"/>
    <mergeCell ref="X26:AA26"/>
    <mergeCell ref="N5:N6"/>
    <mergeCell ref="O5:P5"/>
    <mergeCell ref="AD22:AG22"/>
    <mergeCell ref="A10:U10"/>
    <mergeCell ref="AD19:AG19"/>
    <mergeCell ref="X20:AA20"/>
    <mergeCell ref="AF10:AG10"/>
    <mergeCell ref="W10:AD10"/>
    <mergeCell ref="X18:AB18"/>
    <mergeCell ref="AD20:AG20"/>
    <mergeCell ref="J5:J6"/>
    <mergeCell ref="K5:K6"/>
    <mergeCell ref="L5:L6"/>
    <mergeCell ref="M5:M6"/>
    <mergeCell ref="AC5:AD5"/>
    <mergeCell ref="AE5:AG5"/>
    <mergeCell ref="Q5:V5"/>
    <mergeCell ref="W5:AB5"/>
    <mergeCell ref="A9:U9"/>
    <mergeCell ref="W9:AG9"/>
    <mergeCell ref="D2:K2"/>
    <mergeCell ref="A4:C4"/>
    <mergeCell ref="D4:AG4"/>
    <mergeCell ref="A5:A6"/>
    <mergeCell ref="B5:B6"/>
    <mergeCell ref="C5:C6"/>
    <mergeCell ref="D5:F5"/>
    <mergeCell ref="G5:I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K1">
      <selection activeCell="V11" sqref="V1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63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53.25" thickBot="1">
      <c r="A8" s="27" t="s">
        <v>286</v>
      </c>
      <c r="B8" s="27" t="s">
        <v>35</v>
      </c>
      <c r="C8" s="28"/>
      <c r="D8" s="2" t="s">
        <v>63</v>
      </c>
      <c r="E8" s="1" t="s">
        <v>70</v>
      </c>
      <c r="F8" s="1" t="s">
        <v>41</v>
      </c>
      <c r="G8" s="2"/>
      <c r="H8" s="1"/>
      <c r="I8" s="1"/>
      <c r="J8" s="1" t="s">
        <v>109</v>
      </c>
      <c r="K8" s="27" t="s">
        <v>111</v>
      </c>
      <c r="L8" s="27" t="s">
        <v>235</v>
      </c>
      <c r="M8" s="29">
        <v>41512</v>
      </c>
      <c r="N8" s="27" t="s">
        <v>128</v>
      </c>
      <c r="O8" s="11">
        <v>41521</v>
      </c>
      <c r="P8" s="1" t="s">
        <v>123</v>
      </c>
      <c r="Q8" s="2" t="s">
        <v>236</v>
      </c>
      <c r="R8" s="1" t="s">
        <v>285</v>
      </c>
      <c r="S8" s="1" t="s">
        <v>37</v>
      </c>
      <c r="T8" s="12">
        <v>354820</v>
      </c>
      <c r="U8" s="13">
        <v>1</v>
      </c>
      <c r="V8" s="12">
        <f>U8*T8</f>
        <v>354820</v>
      </c>
      <c r="W8" s="2" t="s">
        <v>273</v>
      </c>
      <c r="X8" s="30" t="s">
        <v>274</v>
      </c>
      <c r="Y8" s="1" t="s">
        <v>275</v>
      </c>
      <c r="Z8" s="1" t="s">
        <v>276</v>
      </c>
      <c r="AA8" s="1"/>
      <c r="AB8" s="1" t="s">
        <v>277</v>
      </c>
      <c r="AC8" s="11">
        <v>41633</v>
      </c>
      <c r="AD8" s="11"/>
      <c r="AE8" s="12">
        <v>354820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354820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354820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354820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workbookViewId="0" topLeftCell="K1">
      <selection activeCell="V14" sqref="V14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11.25390625" style="4" bestFit="1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50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27" t="s">
        <v>253</v>
      </c>
      <c r="B8" s="27" t="s">
        <v>35</v>
      </c>
      <c r="C8" s="28"/>
      <c r="D8" s="2" t="s">
        <v>50</v>
      </c>
      <c r="E8" s="1" t="s">
        <v>51</v>
      </c>
      <c r="F8" s="1" t="s">
        <v>41</v>
      </c>
      <c r="G8" s="2"/>
      <c r="H8" s="1"/>
      <c r="I8" s="1"/>
      <c r="J8" s="1" t="s">
        <v>109</v>
      </c>
      <c r="K8" s="27" t="s">
        <v>107</v>
      </c>
      <c r="L8" s="27" t="s">
        <v>230</v>
      </c>
      <c r="M8" s="29">
        <v>41491</v>
      </c>
      <c r="N8" s="27" t="s">
        <v>108</v>
      </c>
      <c r="O8" s="11">
        <v>41502</v>
      </c>
      <c r="P8" s="1" t="s">
        <v>231</v>
      </c>
      <c r="Q8" s="2" t="s">
        <v>232</v>
      </c>
      <c r="R8" s="27">
        <v>4520127</v>
      </c>
      <c r="S8" s="1" t="s">
        <v>37</v>
      </c>
      <c r="T8" s="27">
        <v>428290.63</v>
      </c>
      <c r="U8" s="13">
        <v>1</v>
      </c>
      <c r="V8" s="12">
        <f>U8*T8</f>
        <v>428290.63</v>
      </c>
      <c r="W8" s="2" t="s">
        <v>182</v>
      </c>
      <c r="X8" s="2" t="s">
        <v>183</v>
      </c>
      <c r="Y8" s="1" t="s">
        <v>184</v>
      </c>
      <c r="Z8" s="1" t="s">
        <v>127</v>
      </c>
      <c r="AA8" s="1"/>
      <c r="AB8" s="1" t="s">
        <v>185</v>
      </c>
      <c r="AC8" s="11">
        <v>41532</v>
      </c>
      <c r="AD8" s="11">
        <v>41575</v>
      </c>
      <c r="AE8" s="12">
        <v>428290.63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428290.63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63.75" thickBot="1">
      <c r="A10" s="27" t="s">
        <v>297</v>
      </c>
      <c r="B10" s="27" t="s">
        <v>35</v>
      </c>
      <c r="C10" s="28"/>
      <c r="D10" s="2" t="s">
        <v>50</v>
      </c>
      <c r="E10" s="1" t="s">
        <v>51</v>
      </c>
      <c r="F10" s="1" t="s">
        <v>41</v>
      </c>
      <c r="G10" s="2"/>
      <c r="H10" s="1"/>
      <c r="I10" s="1"/>
      <c r="J10" s="1" t="s">
        <v>109</v>
      </c>
      <c r="K10" s="27" t="s">
        <v>107</v>
      </c>
      <c r="L10" s="27" t="s">
        <v>305</v>
      </c>
      <c r="M10" s="29">
        <v>41534</v>
      </c>
      <c r="N10" s="27" t="s">
        <v>108</v>
      </c>
      <c r="O10" s="11">
        <v>41547</v>
      </c>
      <c r="P10" s="1" t="s">
        <v>306</v>
      </c>
      <c r="Q10" s="2" t="s">
        <v>307</v>
      </c>
      <c r="R10" s="27" t="s">
        <v>142</v>
      </c>
      <c r="S10" s="1" t="s">
        <v>37</v>
      </c>
      <c r="T10" s="27" t="s">
        <v>299</v>
      </c>
      <c r="U10" s="13">
        <v>1</v>
      </c>
      <c r="V10" s="12">
        <f>U10*T10</f>
        <v>1666300</v>
      </c>
      <c r="W10" s="2" t="s">
        <v>182</v>
      </c>
      <c r="X10" s="2" t="s">
        <v>183</v>
      </c>
      <c r="Y10" s="1" t="s">
        <v>184</v>
      </c>
      <c r="Z10" s="1" t="s">
        <v>127</v>
      </c>
      <c r="AA10" s="1"/>
      <c r="AB10" s="1" t="s">
        <v>185</v>
      </c>
      <c r="AC10" s="11">
        <v>41609</v>
      </c>
      <c r="AD10" s="11"/>
      <c r="AE10" s="12">
        <f>83300+1583000</f>
        <v>1666300</v>
      </c>
      <c r="AF10" s="11"/>
      <c r="AG10" s="1"/>
      <c r="AH10" s="16"/>
    </row>
    <row r="11" spans="1:34" ht="12.75" customHeight="1" thickBot="1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14">
        <f>SUM(V10:V10)</f>
        <v>1666300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6"/>
    </row>
    <row r="12" spans="1:34" ht="63.75" thickBot="1">
      <c r="A12" s="27" t="s">
        <v>296</v>
      </c>
      <c r="B12" s="27" t="s">
        <v>35</v>
      </c>
      <c r="C12" s="28"/>
      <c r="D12" s="2" t="s">
        <v>50</v>
      </c>
      <c r="E12" s="1" t="s">
        <v>51</v>
      </c>
      <c r="F12" s="1" t="s">
        <v>41</v>
      </c>
      <c r="G12" s="2"/>
      <c r="H12" s="1"/>
      <c r="I12" s="1"/>
      <c r="J12" s="1" t="s">
        <v>109</v>
      </c>
      <c r="K12" s="27" t="s">
        <v>107</v>
      </c>
      <c r="L12" s="27" t="s">
        <v>298</v>
      </c>
      <c r="M12" s="29">
        <v>41596</v>
      </c>
      <c r="N12" s="27" t="s">
        <v>108</v>
      </c>
      <c r="O12" s="11">
        <v>41607</v>
      </c>
      <c r="P12" s="1" t="s">
        <v>300</v>
      </c>
      <c r="Q12" s="2" t="s">
        <v>301</v>
      </c>
      <c r="R12" s="27" t="s">
        <v>142</v>
      </c>
      <c r="S12" s="1" t="s">
        <v>37</v>
      </c>
      <c r="T12" s="27" t="s">
        <v>302</v>
      </c>
      <c r="U12" s="13">
        <v>1</v>
      </c>
      <c r="V12" s="12">
        <f>U12*T12</f>
        <v>369298.96</v>
      </c>
      <c r="W12" s="2" t="s">
        <v>182</v>
      </c>
      <c r="X12" s="2" t="s">
        <v>183</v>
      </c>
      <c r="Y12" s="1" t="s">
        <v>184</v>
      </c>
      <c r="Z12" s="1" t="s">
        <v>127</v>
      </c>
      <c r="AA12" s="1"/>
      <c r="AB12" s="1" t="s">
        <v>185</v>
      </c>
      <c r="AC12" s="11">
        <v>41633</v>
      </c>
      <c r="AD12" s="11"/>
      <c r="AE12" s="12">
        <f>369298.96</f>
        <v>369298.96</v>
      </c>
      <c r="AF12" s="11"/>
      <c r="AG12" s="1"/>
      <c r="AH12" s="16"/>
    </row>
    <row r="13" spans="1:34" ht="12.75" customHeight="1" thickBot="1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14">
        <f>SUM(V12:V12)</f>
        <v>369298.96</v>
      </c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16"/>
    </row>
    <row r="14" spans="1:34" ht="12.75" customHeight="1" thickBot="1">
      <c r="A14" s="34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14">
        <f>V9+V11+V13</f>
        <v>2463889.59</v>
      </c>
      <c r="W14" s="37"/>
      <c r="X14" s="38"/>
      <c r="Y14" s="38"/>
      <c r="Z14" s="38"/>
      <c r="AA14" s="38"/>
      <c r="AB14" s="38"/>
      <c r="AC14" s="38"/>
      <c r="AD14" s="39"/>
      <c r="AE14" s="14">
        <f>AE8+AE10+AE12</f>
        <v>2463889.59</v>
      </c>
      <c r="AF14" s="37"/>
      <c r="AG14" s="39"/>
      <c r="AH14" s="16"/>
    </row>
    <row r="15" spans="1:3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 customHeight="1">
      <c r="A16" s="52" t="s">
        <v>214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12.75" customHeight="1">
      <c r="A17" s="52" t="s">
        <v>303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12.75" customHeight="1">
      <c r="A18" s="52" t="s">
        <v>75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12.75" customHeight="1">
      <c r="A19" s="52" t="s">
        <v>304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5"/>
      <c r="U20" s="26"/>
      <c r="V20" s="2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5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5"/>
      <c r="U21" s="17"/>
      <c r="V21" s="25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9"/>
      <c r="AI21" s="19"/>
    </row>
    <row r="22" spans="1:35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3"/>
      <c r="T22" s="17"/>
      <c r="U22" s="17"/>
      <c r="V22" s="17"/>
      <c r="W22" s="17"/>
      <c r="X22" s="51"/>
      <c r="Y22" s="51"/>
      <c r="Z22" s="51"/>
      <c r="AA22" s="51"/>
      <c r="AB22" s="51"/>
      <c r="AC22" s="17"/>
      <c r="AD22" s="17"/>
      <c r="AE22" s="17"/>
      <c r="AF22" s="17"/>
      <c r="AG22" s="17"/>
      <c r="AH22" s="19"/>
      <c r="AI22" s="19"/>
    </row>
    <row r="23" spans="19:35" ht="12.75" customHeight="1">
      <c r="S23" s="24"/>
      <c r="W23" s="19"/>
      <c r="X23" s="50"/>
      <c r="Y23" s="50"/>
      <c r="Z23" s="50"/>
      <c r="AA23" s="50"/>
      <c r="AB23" s="20"/>
      <c r="AC23" s="19"/>
      <c r="AD23" s="50"/>
      <c r="AE23" s="50"/>
      <c r="AF23" s="50"/>
      <c r="AG23" s="50"/>
      <c r="AH23" s="21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21"/>
      <c r="AI24" s="19"/>
    </row>
    <row r="25" spans="1:35" ht="12.75">
      <c r="A25" s="32"/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21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50"/>
      <c r="AE26" s="50"/>
      <c r="AF26" s="50"/>
      <c r="AG26" s="50"/>
      <c r="AH26" s="21"/>
      <c r="AI26" s="19"/>
    </row>
    <row r="27" spans="23:35" ht="12.75">
      <c r="W27" s="19"/>
      <c r="X27" s="50"/>
      <c r="Y27" s="50"/>
      <c r="Z27" s="50"/>
      <c r="AA27" s="50"/>
      <c r="AB27" s="21"/>
      <c r="AC27" s="19"/>
      <c r="AD27" s="50"/>
      <c r="AE27" s="50"/>
      <c r="AF27" s="50"/>
      <c r="AG27" s="50"/>
      <c r="AH27" s="19"/>
      <c r="AI27" s="19"/>
    </row>
    <row r="28" spans="23:35" ht="12.75">
      <c r="W28" s="19"/>
      <c r="X28" s="50"/>
      <c r="Y28" s="50"/>
      <c r="Z28" s="50"/>
      <c r="AA28" s="50"/>
      <c r="AB28" s="21"/>
      <c r="AC28" s="19"/>
      <c r="AD28" s="50"/>
      <c r="AE28" s="50"/>
      <c r="AF28" s="50"/>
      <c r="AG28" s="50"/>
      <c r="AH28" s="19"/>
      <c r="AI28" s="19"/>
    </row>
    <row r="29" spans="23:35" ht="12.75">
      <c r="W29" s="19"/>
      <c r="X29" s="50"/>
      <c r="Y29" s="50"/>
      <c r="Z29" s="50"/>
      <c r="AA29" s="50"/>
      <c r="AB29" s="21"/>
      <c r="AC29" s="19"/>
      <c r="AD29" s="50"/>
      <c r="AE29" s="50"/>
      <c r="AF29" s="50"/>
      <c r="AG29" s="50"/>
      <c r="AH29" s="19"/>
      <c r="AI29" s="19"/>
    </row>
    <row r="30" spans="23:35" ht="12.75">
      <c r="W30" s="19"/>
      <c r="X30" s="50"/>
      <c r="Y30" s="50"/>
      <c r="Z30" s="50"/>
      <c r="AA30" s="50"/>
      <c r="AB30" s="21"/>
      <c r="AC30" s="19"/>
      <c r="AD30" s="19"/>
      <c r="AE30" s="19"/>
      <c r="AF30" s="19"/>
      <c r="AG30" s="19"/>
      <c r="AH30" s="19"/>
      <c r="AI30" s="19"/>
    </row>
    <row r="31" spans="23:35" ht="12.75">
      <c r="W31" s="19"/>
      <c r="X31" s="50"/>
      <c r="Y31" s="50"/>
      <c r="Z31" s="50"/>
      <c r="AA31" s="50"/>
      <c r="AB31" s="20"/>
      <c r="AC31" s="19"/>
      <c r="AD31" s="19"/>
      <c r="AE31" s="19"/>
      <c r="AF31" s="19"/>
      <c r="AG31" s="19"/>
      <c r="AH31" s="19"/>
      <c r="AI31" s="19"/>
    </row>
    <row r="32" spans="23:35" ht="12.75"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</sheetData>
  <autoFilter ref="A6:AG14"/>
  <mergeCells count="48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5:AA25"/>
    <mergeCell ref="Q5:V5"/>
    <mergeCell ref="W5:AB5"/>
    <mergeCell ref="J5:J6"/>
    <mergeCell ref="K5:K6"/>
    <mergeCell ref="L5:L6"/>
    <mergeCell ref="M5:M6"/>
    <mergeCell ref="N5:N6"/>
    <mergeCell ref="O5:P5"/>
    <mergeCell ref="A14:U14"/>
    <mergeCell ref="AD23:AG23"/>
    <mergeCell ref="X24:AA24"/>
    <mergeCell ref="AF14:AG14"/>
    <mergeCell ref="W14:AD14"/>
    <mergeCell ref="X22:AB22"/>
    <mergeCell ref="AD24:AG24"/>
    <mergeCell ref="X26:AA26"/>
    <mergeCell ref="AD27:AG27"/>
    <mergeCell ref="X31:AA31"/>
    <mergeCell ref="X27:AA27"/>
    <mergeCell ref="X28:AA28"/>
    <mergeCell ref="X29:AA29"/>
    <mergeCell ref="X30:AA30"/>
    <mergeCell ref="AD26:AG26"/>
    <mergeCell ref="A13:U13"/>
    <mergeCell ref="W13:AG13"/>
    <mergeCell ref="AD29:AG29"/>
    <mergeCell ref="X23:AA23"/>
    <mergeCell ref="AD28:AG28"/>
    <mergeCell ref="A16:AG16"/>
    <mergeCell ref="A17:AG17"/>
    <mergeCell ref="A19:AG19"/>
    <mergeCell ref="A18:AG18"/>
    <mergeCell ref="AD25:AG25"/>
    <mergeCell ref="A11:U11"/>
    <mergeCell ref="W11:AG11"/>
    <mergeCell ref="A9:U9"/>
    <mergeCell ref="W9:AG9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J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239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53.25" thickBot="1">
      <c r="A8" s="27" t="s">
        <v>250</v>
      </c>
      <c r="B8" s="27" t="s">
        <v>35</v>
      </c>
      <c r="C8" s="28"/>
      <c r="D8" s="2" t="s">
        <v>238</v>
      </c>
      <c r="E8" s="1" t="s">
        <v>237</v>
      </c>
      <c r="F8" s="1" t="s">
        <v>41</v>
      </c>
      <c r="G8" s="32"/>
      <c r="H8" s="1"/>
      <c r="I8" s="1"/>
      <c r="J8" s="1" t="s">
        <v>109</v>
      </c>
      <c r="K8" s="27" t="s">
        <v>111</v>
      </c>
      <c r="L8" s="27" t="s">
        <v>190</v>
      </c>
      <c r="M8" s="29">
        <v>41368</v>
      </c>
      <c r="N8" s="27" t="s">
        <v>128</v>
      </c>
      <c r="O8" s="11">
        <v>41379</v>
      </c>
      <c r="P8" s="1" t="s">
        <v>123</v>
      </c>
      <c r="Q8" s="2" t="s">
        <v>240</v>
      </c>
      <c r="R8" s="1" t="s">
        <v>241</v>
      </c>
      <c r="S8" s="1" t="s">
        <v>37</v>
      </c>
      <c r="T8" s="12">
        <v>125000</v>
      </c>
      <c r="U8" s="13">
        <v>1</v>
      </c>
      <c r="V8" s="12">
        <f>U8*T8</f>
        <v>125000</v>
      </c>
      <c r="W8" s="2" t="s">
        <v>242</v>
      </c>
      <c r="X8" s="30" t="s">
        <v>243</v>
      </c>
      <c r="Y8" s="1" t="s">
        <v>244</v>
      </c>
      <c r="Z8" s="31" t="s">
        <v>148</v>
      </c>
      <c r="AA8" s="1"/>
      <c r="AB8" s="1" t="s">
        <v>245</v>
      </c>
      <c r="AC8" s="11">
        <v>41425</v>
      </c>
      <c r="AD8" s="11"/>
      <c r="AE8" s="12">
        <v>125000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125000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125000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125000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:35" ht="12.75" customHeight="1">
      <c r="A19" s="32"/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J1">
      <selection activeCell="A1" sqref="A1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218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53.25" thickBot="1">
      <c r="A8" s="27" t="s">
        <v>246</v>
      </c>
      <c r="B8" s="27" t="s">
        <v>35</v>
      </c>
      <c r="C8" s="28"/>
      <c r="D8" s="2" t="s">
        <v>218</v>
      </c>
      <c r="E8" s="1" t="s">
        <v>247</v>
      </c>
      <c r="F8" s="1" t="s">
        <v>41</v>
      </c>
      <c r="G8" s="2"/>
      <c r="H8" s="1"/>
      <c r="I8" s="1"/>
      <c r="J8" s="1" t="s">
        <v>109</v>
      </c>
      <c r="K8" s="27" t="s">
        <v>111</v>
      </c>
      <c r="L8" s="27" t="s">
        <v>189</v>
      </c>
      <c r="M8" s="29">
        <v>41422</v>
      </c>
      <c r="N8" s="27" t="s">
        <v>128</v>
      </c>
      <c r="O8" s="11">
        <v>41430</v>
      </c>
      <c r="P8" s="1" t="s">
        <v>123</v>
      </c>
      <c r="Q8" s="2" t="s">
        <v>248</v>
      </c>
      <c r="R8" s="1" t="s">
        <v>249</v>
      </c>
      <c r="S8" s="1" t="s">
        <v>37</v>
      </c>
      <c r="T8" s="12">
        <v>175205</v>
      </c>
      <c r="U8" s="13">
        <v>1</v>
      </c>
      <c r="V8" s="12">
        <f>U8*T8</f>
        <v>175205</v>
      </c>
      <c r="W8" s="2" t="s">
        <v>197</v>
      </c>
      <c r="X8" s="30" t="s">
        <v>198</v>
      </c>
      <c r="Y8" s="1" t="s">
        <v>199</v>
      </c>
      <c r="Z8" s="31" t="s">
        <v>132</v>
      </c>
      <c r="AA8" s="1"/>
      <c r="AB8" s="1" t="s">
        <v>200</v>
      </c>
      <c r="AC8" s="11">
        <v>41455</v>
      </c>
      <c r="AD8" s="11"/>
      <c r="AE8" s="12">
        <v>175205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175205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175205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175205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9:35" ht="12.75" customHeight="1"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AD19:AG19"/>
    <mergeCell ref="X20:AA20"/>
    <mergeCell ref="AF10:AG10"/>
    <mergeCell ref="W10:AD10"/>
    <mergeCell ref="X18:AB18"/>
    <mergeCell ref="AD20:AG20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J1">
      <selection activeCell="V10" sqref="V10"/>
    </sheetView>
  </sheetViews>
  <sheetFormatPr defaultColWidth="9.00390625" defaultRowHeight="12.75"/>
  <cols>
    <col min="1" max="1" width="17.625" style="4" bestFit="1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8.625" style="4" bestFit="1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0" t="s">
        <v>40</v>
      </c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1" t="s">
        <v>1</v>
      </c>
      <c r="B4" s="41"/>
      <c r="C4" s="41"/>
      <c r="D4" s="41" t="s">
        <v>226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7" customHeight="1">
      <c r="A5" s="42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46" t="s">
        <v>39</v>
      </c>
      <c r="H5" s="47"/>
      <c r="I5" s="48"/>
      <c r="J5" s="44" t="s">
        <v>6</v>
      </c>
      <c r="K5" s="44" t="s">
        <v>7</v>
      </c>
      <c r="L5" s="44" t="s">
        <v>8</v>
      </c>
      <c r="M5" s="44" t="s">
        <v>9</v>
      </c>
      <c r="N5" s="44" t="s">
        <v>10</v>
      </c>
      <c r="O5" s="44" t="s">
        <v>11</v>
      </c>
      <c r="P5" s="44"/>
      <c r="Q5" s="44" t="s">
        <v>12</v>
      </c>
      <c r="R5" s="44"/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/>
      <c r="AC5" s="44" t="s">
        <v>14</v>
      </c>
      <c r="AD5" s="44"/>
      <c r="AE5" s="44" t="s">
        <v>15</v>
      </c>
      <c r="AF5" s="44"/>
      <c r="AG5" s="49"/>
    </row>
    <row r="6" spans="1:34" ht="138.75" customHeight="1" thickBot="1">
      <c r="A6" s="43"/>
      <c r="B6" s="45"/>
      <c r="C6" s="4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45"/>
      <c r="K6" s="45"/>
      <c r="L6" s="45"/>
      <c r="M6" s="45"/>
      <c r="N6" s="4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27" t="s">
        <v>270</v>
      </c>
      <c r="B8" s="27" t="s">
        <v>35</v>
      </c>
      <c r="C8" s="28"/>
      <c r="D8" s="2" t="s">
        <v>252</v>
      </c>
      <c r="E8" s="1" t="s">
        <v>261</v>
      </c>
      <c r="F8" s="1" t="s">
        <v>41</v>
      </c>
      <c r="G8" s="2"/>
      <c r="H8" s="1"/>
      <c r="I8" s="1"/>
      <c r="J8" s="1" t="s">
        <v>109</v>
      </c>
      <c r="K8" s="27" t="s">
        <v>107</v>
      </c>
      <c r="L8" s="27" t="s">
        <v>187</v>
      </c>
      <c r="M8" s="29">
        <v>41375</v>
      </c>
      <c r="N8" s="27" t="s">
        <v>108</v>
      </c>
      <c r="O8" s="11">
        <v>41388</v>
      </c>
      <c r="P8" s="1" t="s">
        <v>262</v>
      </c>
      <c r="Q8" s="2" t="s">
        <v>264</v>
      </c>
      <c r="R8" s="1" t="s">
        <v>263</v>
      </c>
      <c r="S8" s="1" t="s">
        <v>37</v>
      </c>
      <c r="T8" s="12">
        <v>3500</v>
      </c>
      <c r="U8" s="13">
        <v>220</v>
      </c>
      <c r="V8" s="12">
        <f>U8*T8</f>
        <v>770000</v>
      </c>
      <c r="W8" s="2" t="s">
        <v>265</v>
      </c>
      <c r="X8" s="30" t="s">
        <v>266</v>
      </c>
      <c r="Y8" s="1" t="s">
        <v>267</v>
      </c>
      <c r="Z8" s="31" t="s">
        <v>268</v>
      </c>
      <c r="AA8" s="1"/>
      <c r="AB8" s="1" t="s">
        <v>269</v>
      </c>
      <c r="AC8" s="11">
        <v>41439</v>
      </c>
      <c r="AD8" s="11"/>
      <c r="AE8" s="12">
        <v>770000</v>
      </c>
      <c r="AF8" s="11"/>
      <c r="AG8" s="1"/>
      <c r="AH8" s="16"/>
    </row>
    <row r="9" spans="1:34" ht="12.75" customHeight="1" thickBot="1">
      <c r="A9" s="34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14">
        <f>SUM(V8:V8)</f>
        <v>770000</v>
      </c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16"/>
    </row>
    <row r="10" spans="1:34" ht="12.75" customHeight="1" thickBot="1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14">
        <f>V9</f>
        <v>770000</v>
      </c>
      <c r="W10" s="37"/>
      <c r="X10" s="38"/>
      <c r="Y10" s="38"/>
      <c r="Z10" s="38"/>
      <c r="AA10" s="38"/>
      <c r="AB10" s="38"/>
      <c r="AC10" s="38"/>
      <c r="AD10" s="39"/>
      <c r="AE10" s="14">
        <f>AE8</f>
        <v>770000</v>
      </c>
      <c r="AF10" s="37"/>
      <c r="AG10" s="39"/>
      <c r="AH10" s="16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>
      <c r="A13" s="52" t="s">
        <v>84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2.75" customHeight="1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5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7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19"/>
    </row>
    <row r="18" spans="1:35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51"/>
      <c r="Y18" s="51"/>
      <c r="Z18" s="51"/>
      <c r="AA18" s="51"/>
      <c r="AB18" s="51"/>
      <c r="AC18" s="17"/>
      <c r="AD18" s="17"/>
      <c r="AE18" s="17"/>
      <c r="AF18" s="17"/>
      <c r="AG18" s="17"/>
      <c r="AH18" s="19"/>
      <c r="AI18" s="19"/>
    </row>
    <row r="19" spans="1:35" ht="12.75" customHeight="1">
      <c r="A19" s="32"/>
      <c r="S19" s="24"/>
      <c r="W19" s="19"/>
      <c r="X19" s="50"/>
      <c r="Y19" s="50"/>
      <c r="Z19" s="50"/>
      <c r="AA19" s="50"/>
      <c r="AB19" s="20"/>
      <c r="AC19" s="19"/>
      <c r="AD19" s="50"/>
      <c r="AE19" s="50"/>
      <c r="AF19" s="50"/>
      <c r="AG19" s="50"/>
      <c r="AH19" s="21"/>
      <c r="AI19" s="19"/>
    </row>
    <row r="20" spans="23:35" ht="12.75">
      <c r="W20" s="19"/>
      <c r="X20" s="50"/>
      <c r="Y20" s="50"/>
      <c r="Z20" s="50"/>
      <c r="AA20" s="50"/>
      <c r="AB20" s="21"/>
      <c r="AC20" s="19"/>
      <c r="AD20" s="50"/>
      <c r="AE20" s="50"/>
      <c r="AF20" s="50"/>
      <c r="AG20" s="50"/>
      <c r="AH20" s="21"/>
      <c r="AI20" s="19"/>
    </row>
    <row r="21" spans="23:35" ht="12.75">
      <c r="W21" s="19"/>
      <c r="X21" s="50"/>
      <c r="Y21" s="50"/>
      <c r="Z21" s="50"/>
      <c r="AA21" s="50"/>
      <c r="AB21" s="21"/>
      <c r="AC21" s="19"/>
      <c r="AD21" s="50"/>
      <c r="AE21" s="50"/>
      <c r="AF21" s="50"/>
      <c r="AG21" s="50"/>
      <c r="AH21" s="21"/>
      <c r="AI21" s="19"/>
    </row>
    <row r="22" spans="23:35" ht="12.75">
      <c r="W22" s="19"/>
      <c r="X22" s="50"/>
      <c r="Y22" s="50"/>
      <c r="Z22" s="50"/>
      <c r="AA22" s="50"/>
      <c r="AB22" s="21"/>
      <c r="AC22" s="19"/>
      <c r="AD22" s="50"/>
      <c r="AE22" s="50"/>
      <c r="AF22" s="50"/>
      <c r="AG22" s="50"/>
      <c r="AH22" s="21"/>
      <c r="AI22" s="19"/>
    </row>
    <row r="23" spans="23:35" ht="12.75">
      <c r="W23" s="19"/>
      <c r="X23" s="50"/>
      <c r="Y23" s="50"/>
      <c r="Z23" s="50"/>
      <c r="AA23" s="50"/>
      <c r="AB23" s="21"/>
      <c r="AC23" s="19"/>
      <c r="AD23" s="50"/>
      <c r="AE23" s="50"/>
      <c r="AF23" s="50"/>
      <c r="AG23" s="50"/>
      <c r="AH23" s="19"/>
      <c r="AI23" s="19"/>
    </row>
    <row r="24" spans="23:35" ht="12.75">
      <c r="W24" s="19"/>
      <c r="X24" s="50"/>
      <c r="Y24" s="50"/>
      <c r="Z24" s="50"/>
      <c r="AA24" s="50"/>
      <c r="AB24" s="21"/>
      <c r="AC24" s="19"/>
      <c r="AD24" s="50"/>
      <c r="AE24" s="50"/>
      <c r="AF24" s="50"/>
      <c r="AG24" s="50"/>
      <c r="AH24" s="19"/>
      <c r="AI24" s="19"/>
    </row>
    <row r="25" spans="23:35" ht="12.75">
      <c r="W25" s="19"/>
      <c r="X25" s="50"/>
      <c r="Y25" s="50"/>
      <c r="Z25" s="50"/>
      <c r="AA25" s="50"/>
      <c r="AB25" s="21"/>
      <c r="AC25" s="19"/>
      <c r="AD25" s="50"/>
      <c r="AE25" s="50"/>
      <c r="AF25" s="50"/>
      <c r="AG25" s="50"/>
      <c r="AH25" s="19"/>
      <c r="AI25" s="19"/>
    </row>
    <row r="26" spans="23:35" ht="12.75">
      <c r="W26" s="19"/>
      <c r="X26" s="50"/>
      <c r="Y26" s="50"/>
      <c r="Z26" s="50"/>
      <c r="AA26" s="50"/>
      <c r="AB26" s="21"/>
      <c r="AC26" s="19"/>
      <c r="AD26" s="19"/>
      <c r="AE26" s="19"/>
      <c r="AF26" s="19"/>
      <c r="AG26" s="19"/>
      <c r="AH26" s="19"/>
      <c r="AI26" s="19"/>
    </row>
    <row r="27" spans="23:35" ht="12.75">
      <c r="W27" s="19"/>
      <c r="X27" s="50"/>
      <c r="Y27" s="50"/>
      <c r="Z27" s="50"/>
      <c r="AA27" s="50"/>
      <c r="AB27" s="20"/>
      <c r="AC27" s="19"/>
      <c r="AD27" s="19"/>
      <c r="AE27" s="19"/>
      <c r="AF27" s="19"/>
      <c r="AG27" s="19"/>
      <c r="AH27" s="19"/>
      <c r="AI27" s="19"/>
    </row>
    <row r="28" spans="23:35" ht="12.7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</sheetData>
  <autoFilter ref="A6:AG10"/>
  <mergeCells count="44">
    <mergeCell ref="A9:U9"/>
    <mergeCell ref="W9:AG9"/>
    <mergeCell ref="AD25:AG25"/>
    <mergeCell ref="X19:AA19"/>
    <mergeCell ref="AD24:AG24"/>
    <mergeCell ref="A12:AG12"/>
    <mergeCell ref="A13:AG13"/>
    <mergeCell ref="A15:AG15"/>
    <mergeCell ref="A14:AG14"/>
    <mergeCell ref="AD21:AG21"/>
    <mergeCell ref="X22:AA22"/>
    <mergeCell ref="AD23:AG23"/>
    <mergeCell ref="X27:AA27"/>
    <mergeCell ref="X23:AA23"/>
    <mergeCell ref="X24:AA24"/>
    <mergeCell ref="X25:AA25"/>
    <mergeCell ref="X26:AA26"/>
    <mergeCell ref="AD22:AG22"/>
    <mergeCell ref="AD19:AG19"/>
    <mergeCell ref="X20:AA20"/>
    <mergeCell ref="AF10:AG10"/>
    <mergeCell ref="W10:AD10"/>
    <mergeCell ref="X18:AB18"/>
    <mergeCell ref="AD20:AG20"/>
    <mergeCell ref="X21:AA21"/>
    <mergeCell ref="Q5:V5"/>
    <mergeCell ref="W5:AB5"/>
    <mergeCell ref="J5:J6"/>
    <mergeCell ref="K5:K6"/>
    <mergeCell ref="L5:L6"/>
    <mergeCell ref="M5:M6"/>
    <mergeCell ref="N5:N6"/>
    <mergeCell ref="O5:P5"/>
    <mergeCell ref="A10:U10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</dc:creator>
  <cp:keywords/>
  <dc:description/>
  <cp:lastModifiedBy>Albatros</cp:lastModifiedBy>
  <cp:lastPrinted>2013-12-20T07:11:24Z</cp:lastPrinted>
  <dcterms:created xsi:type="dcterms:W3CDTF">2007-10-31T02:38:43Z</dcterms:created>
  <dcterms:modified xsi:type="dcterms:W3CDTF">2014-04-03T05:17:06Z</dcterms:modified>
  <cp:category/>
  <cp:version/>
  <cp:contentType/>
  <cp:contentStatus/>
</cp:coreProperties>
</file>